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J:\★構造改善\令和２年度　構造改善推進事業\よ　様式集＆記入例\R２年度様式集（作業）\"/>
    </mc:Choice>
  </mc:AlternateContent>
  <xr:revisionPtr revIDLastSave="0" documentId="8_{79FDA9ED-FAC8-4493-A431-B8BC0E7C5F73}" xr6:coauthVersionLast="45" xr6:coauthVersionMax="45" xr10:uidLastSave="{00000000-0000-0000-0000-000000000000}"/>
  <bookViews>
    <workbookView xWindow="3120" yWindow="975" windowWidth="12870" windowHeight="12525" activeTab="1" xr2:uid="{00000000-000D-0000-FFFF-FFFF00000000}"/>
  </bookViews>
  <sheets>
    <sheet name="報告データ" sheetId="2" r:id="rId1"/>
    <sheet name="実績報告書" sheetId="1" r:id="rId2"/>
    <sheet name="マスターデータ" sheetId="3" state="hidden" r:id="rId3"/>
  </sheets>
  <definedNames>
    <definedName name="hantei_5">実績報告書!#REF!</definedName>
    <definedName name="_xlnm.Print_Area" localSheetId="1">実績報告書!$B$2:$AJ$110</definedName>
    <definedName name="判定テーブル">マスターデータ!$G$2:$J$6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" i="2" l="1"/>
  <c r="AL7" i="1" l="1"/>
  <c r="AM7" i="1" s="1"/>
  <c r="AL11" i="1"/>
  <c r="AM11" i="1" s="1"/>
  <c r="AM2" i="2" l="1"/>
  <c r="AM19" i="1" l="1"/>
  <c r="E2" i="2" l="1"/>
  <c r="AL18" i="1"/>
  <c r="AM18" i="1" s="1"/>
  <c r="AL71" i="1" l="1"/>
  <c r="AL65" i="1"/>
  <c r="AL59" i="1"/>
  <c r="AL53" i="1"/>
  <c r="U2" i="2" l="1"/>
  <c r="T2" i="2"/>
  <c r="S2" i="2"/>
  <c r="R2" i="2"/>
  <c r="Q2" i="2"/>
  <c r="P2" i="2"/>
  <c r="O2" i="2"/>
  <c r="AL40" i="1"/>
  <c r="AM40" i="1" s="1"/>
  <c r="AL39" i="1"/>
  <c r="AM39" i="1" s="1"/>
  <c r="AL38" i="1"/>
  <c r="AM38" i="1" s="1"/>
  <c r="AL37" i="1"/>
  <c r="AM37" i="1" s="1"/>
  <c r="AL36" i="1"/>
  <c r="AM36" i="1" s="1"/>
  <c r="AL35" i="1"/>
  <c r="AM35" i="1" s="1"/>
  <c r="AL34" i="1"/>
  <c r="AM34" i="1" s="1"/>
  <c r="AP2" i="2" l="1"/>
  <c r="AW2" i="2" l="1"/>
  <c r="AS2" i="2"/>
  <c r="AR2" i="2"/>
  <c r="AQ2" i="2"/>
  <c r="AO2" i="2"/>
  <c r="AN2" i="2"/>
  <c r="AL2" i="2"/>
  <c r="AK2" i="2"/>
  <c r="AI2" i="2" l="1"/>
  <c r="AH2" i="2"/>
  <c r="AF2" i="2"/>
  <c r="AE2" i="2"/>
  <c r="AC2" i="2"/>
  <c r="AB2" i="2"/>
  <c r="Z2" i="2"/>
  <c r="Y2" i="2"/>
  <c r="N2" i="2"/>
  <c r="M2" i="2"/>
  <c r="L2" i="2"/>
  <c r="K2" i="2"/>
  <c r="J2" i="2"/>
  <c r="I2" i="2"/>
  <c r="H2" i="2"/>
  <c r="F2" i="2"/>
  <c r="G2" i="2"/>
  <c r="D2" i="2" l="1"/>
  <c r="AL76" i="1" l="1"/>
  <c r="AM76" i="1" s="1"/>
  <c r="AL75" i="1"/>
  <c r="AM75" i="1" s="1"/>
  <c r="AM71" i="1"/>
  <c r="AM65" i="1"/>
  <c r="AM59" i="1" l="1"/>
  <c r="AL32" i="1"/>
  <c r="AM32" i="1" s="1"/>
  <c r="AL31" i="1"/>
  <c r="AM31" i="1" s="1"/>
  <c r="AL30" i="1"/>
  <c r="AM30" i="1" s="1"/>
  <c r="AL29" i="1"/>
  <c r="AM29" i="1" s="1"/>
  <c r="AL28" i="1"/>
  <c r="AM28" i="1" s="1"/>
  <c r="AL27" i="1"/>
  <c r="AM27" i="1" s="1"/>
  <c r="AL26" i="1"/>
  <c r="AM26" i="1" s="1"/>
  <c r="AL25" i="1"/>
  <c r="AM25" i="1" s="1"/>
  <c r="AL19" i="1"/>
  <c r="W71" i="1" l="1"/>
  <c r="AJ2" i="2" s="1"/>
  <c r="W59" i="1"/>
  <c r="AD2" i="2" s="1"/>
  <c r="U102" i="1"/>
  <c r="O102" i="1"/>
  <c r="AX2" i="2" s="1"/>
  <c r="AD101" i="1"/>
  <c r="AV2" i="2" s="1"/>
  <c r="AD100" i="1"/>
  <c r="AU2" i="2" s="1"/>
  <c r="AD99" i="1"/>
  <c r="AT2" i="2" s="1"/>
  <c r="AD102" i="1" l="1"/>
  <c r="AZ2" i="2" s="1"/>
  <c r="AY2" i="2"/>
  <c r="U91" i="1"/>
  <c r="O91" i="1"/>
  <c r="O86" i="1"/>
  <c r="U86" i="1"/>
  <c r="AD86" i="1" s="1"/>
  <c r="AD90" i="1"/>
  <c r="AD89" i="1"/>
  <c r="AD88" i="1"/>
  <c r="AD85" i="1"/>
  <c r="AD84" i="1"/>
  <c r="AD83" i="1"/>
  <c r="Z67" i="1"/>
  <c r="AD67" i="1" s="1"/>
  <c r="E69" i="1" s="1"/>
  <c r="AL69" i="1" s="1"/>
  <c r="Z55" i="1"/>
  <c r="O46" i="1"/>
  <c r="U106" i="1" l="1"/>
  <c r="AD106" i="1" s="1"/>
  <c r="U105" i="1"/>
  <c r="AD105" i="1" s="1"/>
  <c r="U104" i="1"/>
  <c r="AD104" i="1" s="1"/>
  <c r="O104" i="1"/>
  <c r="O106" i="1"/>
  <c r="O105" i="1"/>
  <c r="AM69" i="1"/>
  <c r="AG2" i="2"/>
  <c r="AD91" i="1"/>
  <c r="AD55" i="1"/>
  <c r="E57" i="1" s="1"/>
  <c r="AL57" i="1" s="1"/>
  <c r="O107" i="1" l="1"/>
  <c r="AM57" i="1"/>
  <c r="AA2" i="2"/>
  <c r="U107" i="1"/>
  <c r="AD107" i="1" s="1"/>
  <c r="Z93" i="1"/>
  <c r="AD93" i="1" s="1"/>
  <c r="F95" i="1" s="1"/>
  <c r="AL95" i="1" s="1"/>
  <c r="AM95" i="1" l="1"/>
  <c r="W109" i="1"/>
  <c r="BA2" i="2" s="1"/>
  <c r="X2" i="2"/>
  <c r="V2" i="2"/>
  <c r="AL46" i="1" l="1"/>
  <c r="AM46" i="1" s="1"/>
  <c r="W2" i="2" l="1"/>
  <c r="AL47" i="1" l="1"/>
  <c r="AM47" i="1" s="1"/>
  <c r="AM53" i="1" l="1"/>
  <c r="AL4" i="1" l="1"/>
  <c r="AM4" i="1" s="1"/>
  <c r="F2" i="1" l="1"/>
</calcChain>
</file>

<file path=xl/sharedStrings.xml><?xml version="1.0" encoding="utf-8"?>
<sst xmlns="http://schemas.openxmlformats.org/spreadsheetml/2006/main" count="270" uniqueCount="211">
  <si>
    <t>申請年度</t>
    <rPh sb="0" eb="3">
      <t>シンセイ</t>
    </rPh>
    <phoneticPr fontId="2"/>
  </si>
  <si>
    <t>令和２年度</t>
    <rPh sb="0" eb="1">
      <t>レイワ</t>
    </rPh>
    <phoneticPr fontId="2"/>
  </si>
  <si>
    <t>月</t>
    <rPh sb="0" eb="1">
      <t>ガテゥ</t>
    </rPh>
    <phoneticPr fontId="2"/>
  </si>
  <si>
    <t>日</t>
    <rPh sb="0" eb="1">
      <t>ニチ</t>
    </rPh>
    <phoneticPr fontId="2"/>
  </si>
  <si>
    <t>理事長</t>
    <rPh sb="0" eb="3">
      <t>リジ</t>
    </rPh>
    <phoneticPr fontId="2"/>
  </si>
  <si>
    <t>法人番号（13桁）</t>
  </si>
  <si>
    <t>〒番号</t>
    <rPh sb="1" eb="3">
      <t>バンゴウ</t>
    </rPh>
    <phoneticPr fontId="1"/>
  </si>
  <si>
    <t>住所（都道府県）</t>
    <rPh sb="0" eb="2">
      <t>j</t>
    </rPh>
    <rPh sb="3" eb="7">
      <t>トドウフケン</t>
    </rPh>
    <phoneticPr fontId="1"/>
  </si>
  <si>
    <t>住所（都道府県以下）</t>
    <rPh sb="0" eb="2">
      <t>j</t>
    </rPh>
    <rPh sb="3" eb="7">
      <t>トドウフケン</t>
    </rPh>
    <rPh sb="7" eb="9">
      <t>イカ</t>
    </rPh>
    <phoneticPr fontId="1"/>
  </si>
  <si>
    <t>住所</t>
    <rPh sb="0" eb="2">
      <t>ジュウセィオ</t>
    </rPh>
    <phoneticPr fontId="2"/>
  </si>
  <si>
    <t>鹿児島県</t>
  </si>
  <si>
    <t>都道府県</t>
    <rPh sb="0" eb="3">
      <t>トドウ</t>
    </rPh>
    <phoneticPr fontId="2"/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</si>
  <si>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</si>
  <si>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</si>
  <si>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</si>
  <si>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</si>
  <si>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</si>
  <si>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</si>
  <si>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</si>
  <si>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</si>
  <si>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</si>
  <si>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</si>
  <si>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</si>
  <si>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</si>
  <si>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</si>
  <si>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</si>
  <si>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</si>
  <si>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</si>
  <si>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</si>
  <si>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</si>
  <si>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</si>
  <si>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</si>
  <si>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</si>
  <si>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</si>
  <si>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</si>
  <si>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</si>
  <si>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</si>
  <si>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</si>
  <si>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</si>
  <si>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</si>
  <si>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</si>
  <si>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</si>
  <si>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</si>
  <si>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</si>
  <si>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</si>
  <si>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</si>
  <si>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</si>
  <si>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</si>
  <si>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</si>
  <si>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</si>
  <si>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</si>
  <si>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</si>
  <si>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</si>
  <si>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</si>
  <si>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</si>
  <si>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</si>
  <si>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</si>
  <si>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沖縄県</t>
  </si>
  <si>
    <t>はい</t>
    <phoneticPr fontId="2"/>
  </si>
  <si>
    <t>いいえ</t>
    <phoneticPr fontId="2"/>
  </si>
  <si>
    <t>選択肢（はい/いいえ）</t>
    <rPh sb="0" eb="2">
      <t>センタク</t>
    </rPh>
    <phoneticPr fontId="2"/>
  </si>
  <si>
    <t>選択肢（あり/なし）</t>
    <rPh sb="0" eb="2">
      <t>センタク</t>
    </rPh>
    <phoneticPr fontId="2"/>
  </si>
  <si>
    <t>あり</t>
    <phoneticPr fontId="2"/>
  </si>
  <si>
    <t>なし</t>
    <phoneticPr fontId="2"/>
  </si>
  <si>
    <t>代表者氏名</t>
    <rPh sb="0" eb="3">
      <t>ダイヒョウ</t>
    </rPh>
    <rPh sb="3" eb="5">
      <t>シメイ</t>
    </rPh>
    <phoneticPr fontId="1"/>
  </si>
  <si>
    <t>1)</t>
    <phoneticPr fontId="1"/>
  </si>
  <si>
    <t>2)</t>
    <phoneticPr fontId="2"/>
  </si>
  <si>
    <t>3)</t>
    <phoneticPr fontId="2"/>
  </si>
  <si>
    <t>4)</t>
    <phoneticPr fontId="2"/>
  </si>
  <si>
    <t>5)</t>
    <phoneticPr fontId="2"/>
  </si>
  <si>
    <t>補助対象経費</t>
    <phoneticPr fontId="1"/>
  </si>
  <si>
    <t>補助率</t>
    <rPh sb="0" eb="3">
      <t>ホジヨ</t>
    </rPh>
    <phoneticPr fontId="1"/>
  </si>
  <si>
    <t>年</t>
    <rPh sb="0" eb="1">
      <t>ネn</t>
    </rPh>
    <phoneticPr fontId="1"/>
  </si>
  <si>
    <t>2)</t>
    <phoneticPr fontId="1"/>
  </si>
  <si>
    <t>3)</t>
    <phoneticPr fontId="1"/>
  </si>
  <si>
    <t>メッセージ</t>
    <phoneticPr fontId="1"/>
  </si>
  <si>
    <t>?/!</t>
    <phoneticPr fontId="1"/>
  </si>
  <si>
    <t>事業年度</t>
  </si>
  <si>
    <t>令和</t>
    <phoneticPr fontId="1"/>
  </si>
  <si>
    <t>一般財団法人エルピーガス振興センター</t>
    <phoneticPr fontId="1"/>
  </si>
  <si>
    <t>●●●</t>
    <phoneticPr fontId="2"/>
  </si>
  <si>
    <t>レコードの開始行</t>
    <phoneticPr fontId="2"/>
  </si>
  <si>
    <t>データ区分</t>
    <phoneticPr fontId="2"/>
  </si>
  <si>
    <t>代表者役職</t>
    <rPh sb="0" eb="3">
      <t>ダイヒョウ</t>
    </rPh>
    <rPh sb="3" eb="5">
      <t>ヤクセィオ</t>
    </rPh>
    <phoneticPr fontId="1"/>
  </si>
  <si>
    <t>事業区分</t>
    <rPh sb="0" eb="4">
      <t>ジギョウ</t>
    </rPh>
    <phoneticPr fontId="1"/>
  </si>
  <si>
    <t>通信機器の供給元</t>
    <rPh sb="0" eb="2">
      <t>ツウシン</t>
    </rPh>
    <rPh sb="2" eb="4">
      <t>キキ</t>
    </rPh>
    <rPh sb="5" eb="7">
      <t>キョウキュウ</t>
    </rPh>
    <rPh sb="7" eb="8">
      <t>モト</t>
    </rPh>
    <phoneticPr fontId="2"/>
  </si>
  <si>
    <t>補助金算出明細</t>
    <rPh sb="0" eb="3">
      <t>ホジョキン</t>
    </rPh>
    <rPh sb="3" eb="5">
      <t>サンシュツ</t>
    </rPh>
    <rPh sb="5" eb="7">
      <t>メイサイ</t>
    </rPh>
    <phoneticPr fontId="2"/>
  </si>
  <si>
    <t>（単位：円）</t>
    <rPh sb="1" eb="3">
      <t>タンイ</t>
    </rPh>
    <rPh sb="4" eb="5">
      <t>エン</t>
    </rPh>
    <phoneticPr fontId="2"/>
  </si>
  <si>
    <t>計</t>
    <rPh sb="0" eb="1">
      <t>ケイ</t>
    </rPh>
    <phoneticPr fontId="2"/>
  </si>
  <si>
    <t>１／２</t>
    <phoneticPr fontId="2"/>
  </si>
  <si>
    <t>事業区分</t>
    <rPh sb="0" eb="4">
      <t>ジギョウ</t>
    </rPh>
    <phoneticPr fontId="2"/>
  </si>
  <si>
    <t>新規または10％未満の条件に適合</t>
    <rPh sb="0" eb="2">
      <t>シンキ</t>
    </rPh>
    <rPh sb="8" eb="10">
      <t>ミマン</t>
    </rPh>
    <rPh sb="11" eb="13">
      <t>ジョウケン</t>
    </rPh>
    <rPh sb="14" eb="16">
      <t>テキゴウ</t>
    </rPh>
    <phoneticPr fontId="3"/>
  </si>
  <si>
    <t>10％以上、30％未満の条件に適合</t>
    <rPh sb="3" eb="5">
      <t>イジョウ</t>
    </rPh>
    <rPh sb="9" eb="11">
      <t>ミマン</t>
    </rPh>
    <phoneticPr fontId="3"/>
  </si>
  <si>
    <t>30％以上、50％未満の条件に適合</t>
    <rPh sb="3" eb="5">
      <t>イジョウ</t>
    </rPh>
    <rPh sb="9" eb="11">
      <t>ミマン</t>
    </rPh>
    <phoneticPr fontId="3"/>
  </si>
  <si>
    <t>50％以上、70％未満の条件に適合</t>
    <rPh sb="3" eb="5">
      <t>イジョウ</t>
    </rPh>
    <rPh sb="9" eb="11">
      <t>ミマン</t>
    </rPh>
    <phoneticPr fontId="3"/>
  </si>
  <si>
    <t>70％以上の条件に適合</t>
    <rPh sb="3" eb="5">
      <t>イジョウ</t>
    </rPh>
    <phoneticPr fontId="3"/>
  </si>
  <si>
    <t>判定テーブル</t>
    <rPh sb="0" eb="2">
      <t>ハンテイ</t>
    </rPh>
    <phoneticPr fontId="2"/>
  </si>
  <si>
    <t>事業区分名称</t>
    <rPh sb="0" eb="4">
      <t>ジギョウ</t>
    </rPh>
    <rPh sb="4" eb="6">
      <t>メイ</t>
    </rPh>
    <phoneticPr fontId="2"/>
  </si>
  <si>
    <t>通信機器の供給元</t>
    <phoneticPr fontId="2"/>
  </si>
  <si>
    <t>項目</t>
    <phoneticPr fontId="1"/>
  </si>
  <si>
    <t>上限値　30％</t>
    <rPh sb="0" eb="2">
      <t>ジョウゲン</t>
    </rPh>
    <rPh sb="2" eb="3">
      <t>チ</t>
    </rPh>
    <phoneticPr fontId="3"/>
  </si>
  <si>
    <t>上限値　50％</t>
    <rPh sb="0" eb="2">
      <t>ジョウゲン</t>
    </rPh>
    <rPh sb="2" eb="3">
      <t>チ</t>
    </rPh>
    <phoneticPr fontId="3"/>
  </si>
  <si>
    <t>上限値　70％</t>
    <rPh sb="0" eb="2">
      <t>ジョウゲン</t>
    </rPh>
    <rPh sb="2" eb="3">
      <t>チ</t>
    </rPh>
    <phoneticPr fontId="3"/>
  </si>
  <si>
    <t>上限値70％（予算の範囲内）</t>
    <rPh sb="0" eb="2">
      <t>ジョウゲン</t>
    </rPh>
    <rPh sb="2" eb="3">
      <t>チ</t>
    </rPh>
    <rPh sb="7" eb="9">
      <t>ヨサン</t>
    </rPh>
    <rPh sb="10" eb="13">
      <t>ハンイナイ</t>
    </rPh>
    <phoneticPr fontId="3"/>
  </si>
  <si>
    <t>（予算の範囲内）</t>
    <rPh sb="1" eb="3">
      <t>ヨサン</t>
    </rPh>
    <rPh sb="4" eb="7">
      <t>ハンイナイ</t>
    </rPh>
    <phoneticPr fontId="3"/>
  </si>
  <si>
    <t>遠隔開閉栓等システム構築事業</t>
    <rPh sb="0" eb="3">
      <t>シンギジュツ</t>
    </rPh>
    <rPh sb="3" eb="5">
      <t>カツヨウ</t>
    </rPh>
    <rPh sb="5" eb="7">
      <t>ジギョウ</t>
    </rPh>
    <phoneticPr fontId="3"/>
  </si>
  <si>
    <t>遠隔検針システム構築事業</t>
    <phoneticPr fontId="2"/>
  </si>
  <si>
    <t>（イ）物品購入費</t>
    <phoneticPr fontId="1"/>
  </si>
  <si>
    <t>（ロ）消耗品費等</t>
    <phoneticPr fontId="1"/>
  </si>
  <si>
    <t>（ハ）その他</t>
    <phoneticPr fontId="1"/>
  </si>
  <si>
    <t>石油ガス流通構造改善推進事業費補助金　【実績報告】</t>
    <rPh sb="20" eb="24">
      <t>ジッセキ</t>
    </rPh>
    <phoneticPr fontId="1"/>
  </si>
  <si>
    <t>　業務方法書第１８条１項の規定に基づき、下記のとおり報告します。</t>
    <phoneticPr fontId="1"/>
  </si>
  <si>
    <t>（様式第１２）</t>
    <rPh sb="1" eb="3">
      <t>ヨウシキ</t>
    </rPh>
    <rPh sb="3" eb="4">
      <t>ダイ</t>
    </rPh>
    <phoneticPr fontId="2"/>
  </si>
  <si>
    <t>実施内容</t>
    <rPh sb="0" eb="4">
      <t>ジッセィ</t>
    </rPh>
    <phoneticPr fontId="1"/>
  </si>
  <si>
    <t>実績</t>
    <rPh sb="0" eb="2">
      <t>ジッセキ</t>
    </rPh>
    <phoneticPr fontId="2"/>
  </si>
  <si>
    <t>件</t>
    <rPh sb="0" eb="1">
      <t>ケン</t>
    </rPh>
    <phoneticPr fontId="2"/>
  </si>
  <si>
    <t>遠隔開閉栓等システム構築事業を導入した場合</t>
    <phoneticPr fontId="1"/>
  </si>
  <si>
    <t>差異・・・</t>
    <rPh sb="0" eb="2">
      <t>サイ</t>
    </rPh>
    <phoneticPr fontId="1"/>
  </si>
  <si>
    <t>２．実施した内容</t>
    <rPh sb="2" eb="4">
      <t>ジッシ</t>
    </rPh>
    <rPh sb="6" eb="8">
      <t>ナイヨウ</t>
    </rPh>
    <phoneticPr fontId="2"/>
  </si>
  <si>
    <t>事業期間</t>
    <rPh sb="0" eb="2">
      <t>ジギョウ</t>
    </rPh>
    <rPh sb="2" eb="4">
      <t>キカン</t>
    </rPh>
    <phoneticPr fontId="1"/>
  </si>
  <si>
    <t>事業を開始した日</t>
    <rPh sb="0" eb="2">
      <t>ジギョウ</t>
    </rPh>
    <rPh sb="3" eb="5">
      <t>カイシ</t>
    </rPh>
    <rPh sb="7" eb="8">
      <t>ヒ</t>
    </rPh>
    <phoneticPr fontId="1"/>
  </si>
  <si>
    <t>事業が完了した日</t>
    <rPh sb="0" eb="2">
      <t>ジギョウ</t>
    </rPh>
    <rPh sb="3" eb="5">
      <t>カンリョウ</t>
    </rPh>
    <rPh sb="7" eb="8">
      <t>ヒ</t>
    </rPh>
    <phoneticPr fontId="1"/>
  </si>
  <si>
    <t>３．補助事業に要する経費、補助対象経費及び補助金交付申請額</t>
    <phoneticPr fontId="2"/>
  </si>
  <si>
    <t>当初計画</t>
    <rPh sb="0" eb="2">
      <t>トウショ</t>
    </rPh>
    <rPh sb="2" eb="4">
      <t>ケイカク</t>
    </rPh>
    <phoneticPr fontId="1"/>
  </si>
  <si>
    <t>差額</t>
    <rPh sb="0" eb="2">
      <t>サガク</t>
    </rPh>
    <phoneticPr fontId="1"/>
  </si>
  <si>
    <t>補助事業に要した経費</t>
    <phoneticPr fontId="1"/>
  </si>
  <si>
    <t>月</t>
    <rPh sb="0" eb="1">
      <t>ツキ</t>
    </rPh>
    <phoneticPr fontId="1"/>
  </si>
  <si>
    <t>※計画変更がなければこの日付の記載は不要</t>
    <rPh sb="1" eb="3">
      <t>ケイカク</t>
    </rPh>
    <rPh sb="3" eb="5">
      <t>ヘンコウ</t>
    </rPh>
    <rPh sb="12" eb="14">
      <t>ヒヅケ</t>
    </rPh>
    <rPh sb="15" eb="17">
      <t>キサイ</t>
    </rPh>
    <rPh sb="18" eb="20">
      <t>フヨウ</t>
    </rPh>
    <phoneticPr fontId="1"/>
  </si>
  <si>
    <t>円</t>
    <rPh sb="0" eb="1">
      <t>エン</t>
    </rPh>
    <phoneticPr fontId="2"/>
  </si>
  <si>
    <r>
      <t xml:space="preserve">計画変更
</t>
    </r>
    <r>
      <rPr>
        <sz val="10"/>
        <color rgb="FFFF0000"/>
        <rFont val="ＭＳ Ｐゴシック"/>
        <family val="3"/>
        <charset val="128"/>
      </rPr>
      <t>（変更した場合のみ記載）</t>
    </r>
    <rPh sb="0" eb="2">
      <t>ケイカク</t>
    </rPh>
    <rPh sb="2" eb="4">
      <t>ヘンコウ</t>
    </rPh>
    <rPh sb="7" eb="9">
      <t>ヘンコウ</t>
    </rPh>
    <rPh sb="11" eb="13">
      <t>バアイ</t>
    </rPh>
    <rPh sb="15" eb="17">
      <t>キサイ</t>
    </rPh>
    <phoneticPr fontId="1"/>
  </si>
  <si>
    <t>日に計画変更申請提出済み.</t>
    <rPh sb="0" eb="1">
      <t>ニチ</t>
    </rPh>
    <rPh sb="2" eb="4">
      <t>ケイカク</t>
    </rPh>
    <rPh sb="4" eb="6">
      <t>ヘンコウ</t>
    </rPh>
    <rPh sb="6" eb="8">
      <t>シンセイ</t>
    </rPh>
    <rPh sb="8" eb="10">
      <t>テイシュツ</t>
    </rPh>
    <rPh sb="10" eb="11">
      <t>ズ</t>
    </rPh>
    <phoneticPr fontId="1"/>
  </si>
  <si>
    <t>事業区分２</t>
    <rPh sb="0" eb="2">
      <t>ジギョウ</t>
    </rPh>
    <rPh sb="2" eb="4">
      <t>クブン</t>
    </rPh>
    <phoneticPr fontId="1"/>
  </si>
  <si>
    <t>遠隔検針システム構築事業を導入した場合</t>
    <phoneticPr fontId="1"/>
  </si>
  <si>
    <t>事業区分１</t>
    <rPh sb="0" eb="2">
      <t>ジギョウ</t>
    </rPh>
    <rPh sb="2" eb="4">
      <t>クブン</t>
    </rPh>
    <phoneticPr fontId="1"/>
  </si>
  <si>
    <t>カナ</t>
    <phoneticPr fontId="1"/>
  </si>
  <si>
    <t>法人名</t>
    <phoneticPr fontId="1"/>
  </si>
  <si>
    <t>事業区分１　計画変更判定</t>
    <rPh sb="0" eb="6">
      <t>ケイカク</t>
    </rPh>
    <rPh sb="6" eb="8">
      <t>シンキ</t>
    </rPh>
    <rPh sb="8" eb="10">
      <t>ケンスウハンテイ</t>
    </rPh>
    <phoneticPr fontId="2"/>
  </si>
  <si>
    <t>事業区分１　計画変更申請日</t>
    <rPh sb="0" eb="7">
      <t>ケイカク</t>
    </rPh>
    <rPh sb="7" eb="9">
      <t>シンキ</t>
    </rPh>
    <rPh sb="9" eb="11">
      <t>ケンスウハンテイ</t>
    </rPh>
    <phoneticPr fontId="2"/>
  </si>
  <si>
    <t>事業区分１　実績件数判定</t>
    <rPh sb="0" eb="4">
      <t>ジッセキ</t>
    </rPh>
    <rPh sb="4" eb="6">
      <t>ハンテイ</t>
    </rPh>
    <rPh sb="6" eb="8">
      <t>シュウチュウ</t>
    </rPh>
    <phoneticPr fontId="2"/>
  </si>
  <si>
    <t>事業区分２　計画変更判定</t>
    <rPh sb="0" eb="6">
      <t>ケイカクシュウチュウ</t>
    </rPh>
    <phoneticPr fontId="2"/>
  </si>
  <si>
    <t>事業区分２　計画変更申請日</t>
    <rPh sb="0" eb="7">
      <t>ケイカクシュウチュウ</t>
    </rPh>
    <phoneticPr fontId="2"/>
  </si>
  <si>
    <t>事業区分２　実績件数判定</t>
    <rPh sb="0" eb="6">
      <t>ジッセキシュウチュウ</t>
    </rPh>
    <phoneticPr fontId="2"/>
  </si>
  <si>
    <t>事業を開始した日</t>
    <phoneticPr fontId="2"/>
  </si>
  <si>
    <t>事業が完了した日</t>
    <phoneticPr fontId="2"/>
  </si>
  <si>
    <t>補助対象経費（イ）物品購入費</t>
  </si>
  <si>
    <t>補助対象経費（ロ）消耗品費等</t>
  </si>
  <si>
    <t>補助対象経費（ハ）その他</t>
  </si>
  <si>
    <t>補助率</t>
    <rPh sb="0" eb="3">
      <t>ホジヨ</t>
    </rPh>
    <phoneticPr fontId="2"/>
  </si>
  <si>
    <t>補助対象経費　計</t>
  </si>
  <si>
    <t>補助事業に要した経費　計</t>
    <rPh sb="5" eb="6">
      <t>ヨウセィ</t>
    </rPh>
    <phoneticPr fontId="2"/>
  </si>
  <si>
    <t>補助事業に要した経費（イ）物品購入費</t>
    <rPh sb="5" eb="6">
      <t>ヨウセィ</t>
    </rPh>
    <phoneticPr fontId="2"/>
  </si>
  <si>
    <t>補助事業に要した経費（ロ）消耗品費等</t>
    <rPh sb="5" eb="6">
      <t>ヨウセィ</t>
    </rPh>
    <phoneticPr fontId="2"/>
  </si>
  <si>
    <t>補助事業に要した経費（ハ）その他</t>
    <rPh sb="5" eb="6">
      <t>ヨウシタ</t>
    </rPh>
    <phoneticPr fontId="2"/>
  </si>
  <si>
    <t>報告日</t>
    <rPh sb="0" eb="3">
      <t>ホウコク</t>
    </rPh>
    <phoneticPr fontId="2"/>
  </si>
  <si>
    <t>実務担当者</t>
    <rPh sb="0" eb="5">
      <t>ジテゥ</t>
    </rPh>
    <phoneticPr fontId="1"/>
  </si>
  <si>
    <t>所属部署</t>
    <rPh sb="0" eb="4">
      <t>ショゾク</t>
    </rPh>
    <phoneticPr fontId="1"/>
  </si>
  <si>
    <t>氏名</t>
    <rPh sb="0" eb="2">
      <t>シメイ</t>
    </rPh>
    <phoneticPr fontId="1"/>
  </si>
  <si>
    <t>メールアドレス</t>
    <phoneticPr fontId="1"/>
  </si>
  <si>
    <t>電話番号</t>
    <rPh sb="0" eb="4">
      <t>デンワ</t>
    </rPh>
    <phoneticPr fontId="1"/>
  </si>
  <si>
    <t>FAX番号</t>
    <rPh sb="3" eb="5">
      <t>バンゴウ</t>
    </rPh>
    <phoneticPr fontId="1"/>
  </si>
  <si>
    <t>6)</t>
    <phoneticPr fontId="2"/>
  </si>
  <si>
    <t>①交付申請書で計画した新規導入件数</t>
    <rPh sb="1" eb="3">
      <t>コウフ</t>
    </rPh>
    <rPh sb="3" eb="6">
      <t>シンセイショ</t>
    </rPh>
    <rPh sb="7" eb="9">
      <t>ケイカク</t>
    </rPh>
    <rPh sb="11" eb="13">
      <t>シンキ</t>
    </rPh>
    <rPh sb="13" eb="15">
      <t>ドウニュウ</t>
    </rPh>
    <phoneticPr fontId="1"/>
  </si>
  <si>
    <r>
      <t>②変更した新規導入件数</t>
    </r>
    <r>
      <rPr>
        <sz val="10"/>
        <color rgb="FFFF0000"/>
        <rFont val="ＭＳ Ｐゴシック"/>
        <family val="3"/>
        <charset val="128"/>
      </rPr>
      <t>（無ければ未記載）</t>
    </r>
    <rPh sb="1" eb="3">
      <t>ヘンコウ</t>
    </rPh>
    <rPh sb="5" eb="9">
      <t>シンキ</t>
    </rPh>
    <rPh sb="12" eb="13">
      <t>ナ</t>
    </rPh>
    <rPh sb="16" eb="19">
      <t>ミキサイ</t>
    </rPh>
    <phoneticPr fontId="1"/>
  </si>
  <si>
    <t>③今回、設置し稼働した新規導入件数</t>
    <rPh sb="1" eb="3">
      <t>コンカイ</t>
    </rPh>
    <rPh sb="4" eb="6">
      <t>セッチ</t>
    </rPh>
    <rPh sb="7" eb="9">
      <t>カドウ</t>
    </rPh>
    <rPh sb="11" eb="15">
      <t>シンキ</t>
    </rPh>
    <phoneticPr fontId="1"/>
  </si>
  <si>
    <t>①交付申請書で計画した新規導入件数</t>
    <rPh sb="1" eb="3">
      <t>コウフ</t>
    </rPh>
    <rPh sb="3" eb="6">
      <t>シンセイショ</t>
    </rPh>
    <rPh sb="7" eb="9">
      <t>ケイカク</t>
    </rPh>
    <rPh sb="11" eb="15">
      <t>シンキ</t>
    </rPh>
    <phoneticPr fontId="1"/>
  </si>
  <si>
    <t>補助事業に要した経費</t>
    <rPh sb="5" eb="6">
      <t>ヨウセィ</t>
    </rPh>
    <phoneticPr fontId="1"/>
  </si>
  <si>
    <t>役職</t>
    <rPh sb="0" eb="2">
      <t>ヤク</t>
    </rPh>
    <phoneticPr fontId="1"/>
  </si>
  <si>
    <t>事業区分１　交付申請書で計画した新規導入件数</t>
    <rPh sb="0" eb="4">
      <t>ジギョウ</t>
    </rPh>
    <phoneticPr fontId="2"/>
  </si>
  <si>
    <t>事業区分１　変更した新規導入件数</t>
    <rPh sb="2" eb="4">
      <t>ドウニュウ</t>
    </rPh>
    <rPh sb="4" eb="6">
      <t>ケンスウ</t>
    </rPh>
    <rPh sb="7" eb="11">
      <t>シュウチュウ</t>
    </rPh>
    <phoneticPr fontId="2"/>
  </si>
  <si>
    <t>事業区分１　今回、設置し稼働した新規導入件数</t>
    <rPh sb="0" eb="7">
      <t>ケイカク</t>
    </rPh>
    <rPh sb="7" eb="9">
      <t>シンキ</t>
    </rPh>
    <rPh sb="9" eb="11">
      <t>ケンスウ</t>
    </rPh>
    <rPh sb="11" eb="13">
      <t>ハンテイ</t>
    </rPh>
    <rPh sb="14" eb="18">
      <t>シュウチュウ</t>
    </rPh>
    <phoneticPr fontId="2"/>
  </si>
  <si>
    <t>事業区分２　交付申請書で計画した新規導入件数</t>
    <phoneticPr fontId="2"/>
  </si>
  <si>
    <t>事業区分２　変更した新規導入件数</t>
    <rPh sb="1" eb="5">
      <t>シュウチュウ</t>
    </rPh>
    <rPh sb="5" eb="7">
      <t>）</t>
    </rPh>
    <phoneticPr fontId="2"/>
  </si>
  <si>
    <t>事業区分２　今回、設置し稼働した新規導入件数</t>
    <rPh sb="2" eb="6">
      <t>シュウチュウ</t>
    </rPh>
    <rPh sb="6" eb="8">
      <t>）</t>
    </rPh>
    <phoneticPr fontId="2"/>
  </si>
  <si>
    <t>遠隔開閉栓等システム構築事業</t>
    <phoneticPr fontId="1"/>
  </si>
  <si>
    <t>遠隔検針システム構築事業</t>
    <phoneticPr fontId="1"/>
  </si>
  <si>
    <t>補助金交付番号</t>
    <rPh sb="0" eb="4">
      <t>コウフケt</t>
    </rPh>
    <rPh sb="4" eb="6">
      <t>バンゴウ</t>
    </rPh>
    <phoneticPr fontId="1"/>
  </si>
  <si>
    <t>補助金交付番号</t>
    <phoneticPr fontId="2"/>
  </si>
  <si>
    <t>交付決定日</t>
    <rPh sb="0" eb="5">
      <t>コウフ</t>
    </rPh>
    <phoneticPr fontId="1"/>
  </si>
  <si>
    <t>１．補助事業者</t>
    <rPh sb="2" eb="7">
      <t>ホジョ</t>
    </rPh>
    <phoneticPr fontId="2"/>
  </si>
  <si>
    <t>交付決定額</t>
    <rPh sb="2" eb="4">
      <t>ケッテイ</t>
    </rPh>
    <phoneticPr fontId="1"/>
  </si>
  <si>
    <t>交付決定額</t>
    <phoneticPr fontId="1"/>
  </si>
  <si>
    <t>実績報告額</t>
    <rPh sb="0" eb="4">
      <t>ジッセキ</t>
    </rPh>
    <phoneticPr fontId="1"/>
  </si>
  <si>
    <t>実績報告額</t>
    <rPh sb="0" eb="5">
      <t>ジッセキ</t>
    </rPh>
    <phoneticPr fontId="1"/>
  </si>
  <si>
    <t>交付決定日</t>
    <phoneticPr fontId="2"/>
  </si>
  <si>
    <t>実績報告額　計</t>
    <rPh sb="0" eb="4">
      <t>ジッセキ</t>
    </rPh>
    <phoneticPr fontId="2"/>
  </si>
  <si>
    <t>実績報告額</t>
    <phoneticPr fontId="1"/>
  </si>
  <si>
    <t>補助事業者　法人名</t>
    <phoneticPr fontId="2"/>
  </si>
  <si>
    <t>補助事業者　法人名カナ</t>
    <phoneticPr fontId="2"/>
  </si>
  <si>
    <t>補助事業者　代表者役職</t>
    <rPh sb="8" eb="11">
      <t>ダイヒョウ</t>
    </rPh>
    <phoneticPr fontId="2"/>
  </si>
  <si>
    <t>補助事業者　代表者氏名</t>
    <rPh sb="8" eb="11">
      <t>ダイヒョウ</t>
    </rPh>
    <phoneticPr fontId="2"/>
  </si>
  <si>
    <t>補助事業者　〒番号</t>
    <phoneticPr fontId="2"/>
  </si>
  <si>
    <t>補助事業者　住所(都道府県）</t>
  </si>
  <si>
    <t>補助事業者　住所(都道府県以下）</t>
  </si>
  <si>
    <t>補助事業者　実務担当者所属部署</t>
    <rPh sb="6" eb="11">
      <t>ジテゥ</t>
    </rPh>
    <phoneticPr fontId="2"/>
  </si>
  <si>
    <t>補助事業者　実務担当者役職</t>
  </si>
  <si>
    <t>補助事業者　実務担当者氏名</t>
  </si>
  <si>
    <t>補助事業者　実務担当者氏名カナ</t>
  </si>
  <si>
    <t>補助事業者　実務担当者メールアドレス</t>
  </si>
  <si>
    <t>補助事業者　実務担当者電話番号</t>
  </si>
  <si>
    <t>補助事業者　実務担当者FAX番号</t>
  </si>
  <si>
    <t>補助事業者　法人番号(13桁）</t>
    <phoneticPr fontId="2"/>
  </si>
  <si>
    <t>計画変更申請日</t>
    <rPh sb="0" eb="4">
      <t>ケイカク</t>
    </rPh>
    <rPh sb="4" eb="7">
      <t>シンセイ</t>
    </rPh>
    <phoneticPr fontId="2"/>
  </si>
  <si>
    <t>実績報告額（イ）物品購入費</t>
    <phoneticPr fontId="2"/>
  </si>
  <si>
    <t>実績報告額（ロ）消耗品費等</t>
    <phoneticPr fontId="2"/>
  </si>
  <si>
    <t>実績報告額（ハ）その他</t>
    <phoneticPr fontId="2"/>
  </si>
  <si>
    <t>実績報告額判定</t>
    <phoneticPr fontId="2"/>
  </si>
  <si>
    <t>令和</t>
    <rPh sb="0" eb="2">
      <t>レイワ</t>
    </rPh>
    <phoneticPr fontId="1"/>
  </si>
  <si>
    <t>年度</t>
    <rPh sb="0" eb="2">
      <t>ネンド</t>
    </rPh>
    <phoneticPr fontId="1"/>
  </si>
  <si>
    <t>　に関する支援事業費のうち構造改善推進事業に係るもの）実績報告書</t>
    <phoneticPr fontId="1"/>
  </si>
  <si>
    <t xml:space="preserve"> 殿</t>
    <phoneticPr fontId="2"/>
  </si>
  <si>
    <t>石油ガス流通合理化対策事業費補助金（石油ガスの流通合理化及び取引の適正化等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</si>
</sst>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 "/>
    <numFmt numFmtId="177" formatCode="0.0%"/>
    <numFmt numFmtId="178" formatCode="0.000%"/>
  </numFmts>
  <fonts count="29" x14ac:knownFonts="1">
    <font>
      <sz val="12"/>
      <color theme="1"/>
      <name val="游ゴシック"/>
      <family val="2"/>
      <charset val="128"/>
      <scheme val="minor"/>
    </font>
    <font>
      <b/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2"/>
      <color rgb="FF000000"/>
      <name val="Arial"/>
      <family val="2"/>
    </font>
    <font>
      <sz val="10"/>
      <color theme="1"/>
      <name val="ＭＳ Ｐゴシック"/>
      <family val="2"/>
      <charset val="128"/>
    </font>
    <font>
      <sz val="10"/>
      <color theme="0"/>
      <name val="ＭＳ Ｐゴシック"/>
      <family val="2"/>
      <charset val="128"/>
    </font>
    <font>
      <b/>
      <sz val="10"/>
      <color rgb="FF000000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8"/>
      <color theme="1"/>
      <name val="ＭＳ Ｐゴシック"/>
      <family val="2"/>
      <charset val="128"/>
    </font>
    <font>
      <sz val="10"/>
      <name val="ＭＳ Ｐゴシック"/>
      <family val="2"/>
      <charset val="128"/>
    </font>
    <font>
      <b/>
      <sz val="12"/>
      <color theme="0"/>
      <name val="ＭＳ Ｐゴシック"/>
      <family val="2"/>
      <charset val="128"/>
    </font>
    <font>
      <sz val="12"/>
      <color theme="0"/>
      <name val="ＭＳ Ｐゴシック"/>
      <family val="2"/>
      <charset val="128"/>
    </font>
    <font>
      <b/>
      <sz val="10"/>
      <color theme="0"/>
      <name val="ＭＳ Ｐゴシック"/>
      <family val="2"/>
      <charset val="128"/>
    </font>
    <font>
      <sz val="8"/>
      <color theme="0"/>
      <name val="ＭＳ Ｐゴシック"/>
      <family val="2"/>
      <charset val="128"/>
    </font>
    <font>
      <sz val="9"/>
      <color theme="1"/>
      <name val="ＭＳ Ｐゴシック"/>
      <family val="2"/>
      <charset val="128"/>
    </font>
    <font>
      <b/>
      <sz val="11"/>
      <color theme="0"/>
      <name val="ＭＳ Ｐゴシック"/>
      <family val="2"/>
      <charset val="128"/>
    </font>
    <font>
      <b/>
      <sz val="12"/>
      <color theme="0"/>
      <name val="Meiryo UI"/>
      <family val="2"/>
      <charset val="128"/>
    </font>
    <font>
      <b/>
      <sz val="12"/>
      <color theme="1"/>
      <name val="Meiryo UI"/>
      <family val="2"/>
      <charset val="128"/>
    </font>
    <font>
      <sz val="20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ＭＳ Ｐゴシック"/>
      <family val="2"/>
      <charset val="128"/>
    </font>
    <font>
      <sz val="10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9"/>
      <color theme="1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2"/>
      <name val="ＭＳ Ｐゴシック"/>
      <family val="2"/>
      <charset val="128"/>
    </font>
  </fonts>
  <fills count="10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/>
        <bgColor indexed="64"/>
      </patternFill>
    </fill>
  </fills>
  <borders count="142">
    <border>
      <left/>
      <right/>
      <top/>
      <bottom/>
      <diagonal/>
    </border>
    <border>
      <left/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 style="thin">
        <color theme="1" tint="0.34998626667073579"/>
      </left>
      <right/>
      <top style="thin">
        <color theme="1" tint="0.34998626667073579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thin">
        <color theme="1" tint="0.34998626667073579"/>
      </top>
      <bottom style="hair">
        <color theme="0" tint="-0.499984740745262"/>
      </bottom>
      <diagonal/>
    </border>
    <border>
      <left style="thin">
        <color theme="1" tint="0.34998626667073579"/>
      </left>
      <right/>
      <top style="hair">
        <color theme="0" tint="-0.499984740745262"/>
      </top>
      <bottom/>
      <diagonal/>
    </border>
    <border>
      <left style="thin">
        <color theme="1" tint="0.34998626667073579"/>
      </left>
      <right/>
      <top style="hair">
        <color theme="0" tint="-0.499984740745262"/>
      </top>
      <bottom style="hair">
        <color theme="0" tint="-0.499984740745262"/>
      </bottom>
      <diagonal/>
    </border>
    <border>
      <left/>
      <right style="thin">
        <color theme="1" tint="0.34998626667073579"/>
      </right>
      <top style="hair">
        <color theme="0" tint="-0.499984740745262"/>
      </top>
      <bottom style="hair">
        <color theme="0" tint="-0.499984740745262"/>
      </bottom>
      <diagonal/>
    </border>
    <border>
      <left style="thin">
        <color theme="1" tint="0.34998626667073579"/>
      </left>
      <right/>
      <top/>
      <bottom/>
      <diagonal/>
    </border>
    <border>
      <left style="thin">
        <color theme="1" tint="0.34998626667073579"/>
      </left>
      <right/>
      <top style="thin">
        <color theme="1" tint="0.34998626667073579"/>
      </top>
      <bottom/>
      <diagonal/>
    </border>
    <border>
      <left/>
      <right/>
      <top style="thin">
        <color theme="1" tint="0.34998626667073579"/>
      </top>
      <bottom/>
      <diagonal/>
    </border>
    <border>
      <left/>
      <right style="hair">
        <color theme="0" tint="-0.499984740745262"/>
      </right>
      <top style="thin">
        <color theme="1" tint="0.34998626667073579"/>
      </top>
      <bottom/>
      <diagonal/>
    </border>
    <border>
      <left style="thin">
        <color theme="1" tint="0.34998626667073579"/>
      </left>
      <right/>
      <top style="thin">
        <color theme="1" tint="0.34998626667073579"/>
      </top>
      <bottom style="thin">
        <color theme="1" tint="0.34998626667073579"/>
      </bottom>
      <diagonal/>
    </border>
    <border>
      <left/>
      <right/>
      <top/>
      <bottom style="thin">
        <color theme="1" tint="0.34998626667073579"/>
      </bottom>
      <diagonal/>
    </border>
    <border>
      <left/>
      <right style="thin">
        <color theme="1" tint="0.34998626667073579"/>
      </right>
      <top/>
      <bottom/>
      <diagonal/>
    </border>
    <border>
      <left/>
      <right/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medium">
        <color rgb="FF002060"/>
      </left>
      <right style="thin">
        <color theme="0"/>
      </right>
      <top style="medium">
        <color rgb="FF002060"/>
      </top>
      <bottom style="thin">
        <color rgb="FF002060"/>
      </bottom>
      <diagonal/>
    </border>
    <border>
      <left/>
      <right style="medium">
        <color rgb="FF002060"/>
      </right>
      <top/>
      <bottom/>
      <diagonal/>
    </border>
    <border>
      <left style="hair">
        <color theme="1" tint="0.34998626667073579"/>
      </left>
      <right/>
      <top/>
      <bottom/>
      <diagonal/>
    </border>
    <border>
      <left style="hair">
        <color theme="0" tint="-0.499984740745262"/>
      </left>
      <right/>
      <top style="thin">
        <color theme="1" tint="0.34998626667073579"/>
      </top>
      <bottom style="hair">
        <color theme="0" tint="-0.499984740745262"/>
      </bottom>
      <diagonal/>
    </border>
    <border>
      <left/>
      <right/>
      <top style="thin">
        <color theme="1" tint="0.34998626667073579"/>
      </top>
      <bottom style="hair">
        <color theme="0" tint="-0.499984740745262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 style="hair">
        <color theme="0" tint="-0.499984740745262"/>
      </bottom>
      <diagonal/>
    </border>
    <border>
      <left/>
      <right style="medium">
        <color rgb="FF002060"/>
      </right>
      <top style="medium">
        <color rgb="FF002060"/>
      </top>
      <bottom style="thin">
        <color rgb="FF002060"/>
      </bottom>
      <diagonal/>
    </border>
    <border>
      <left style="medium">
        <color rgb="FF002060"/>
      </left>
      <right style="thin">
        <color theme="0"/>
      </right>
      <top/>
      <bottom/>
      <diagonal/>
    </border>
    <border>
      <left style="medium">
        <color theme="8" tint="-0.499984740745262"/>
      </left>
      <right style="thin">
        <color theme="0"/>
      </right>
      <top style="medium">
        <color theme="8" tint="-0.499984740745262"/>
      </top>
      <bottom/>
      <diagonal/>
    </border>
    <border>
      <left style="thin">
        <color theme="0"/>
      </left>
      <right style="thin">
        <color theme="0"/>
      </right>
      <top style="medium">
        <color theme="8" tint="-0.499984740745262"/>
      </top>
      <bottom/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/>
      <right style="thin">
        <color theme="0"/>
      </right>
      <top style="medium">
        <color theme="8" tint="-0.499984740745262"/>
      </top>
      <bottom/>
      <diagonal/>
    </border>
    <border>
      <left/>
      <right style="thin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/>
      <right/>
      <top style="medium">
        <color theme="1" tint="0.34998626667073579"/>
      </top>
      <bottom/>
      <diagonal/>
    </border>
    <border>
      <left/>
      <right style="medium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/>
      <right style="medium">
        <color theme="1" tint="0.34998626667073579"/>
      </right>
      <top style="thin">
        <color theme="1" tint="0.34998626667073579"/>
      </top>
      <bottom style="medium">
        <color theme="1" tint="0.34998626667073579"/>
      </bottom>
      <diagonal/>
    </border>
    <border>
      <left style="medium">
        <color theme="1" tint="0.499984740745262"/>
      </left>
      <right style="medium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theme="1" tint="0.499984740745262"/>
      </left>
      <right style="medium">
        <color theme="1" tint="0.499984740745262"/>
      </right>
      <top style="thin">
        <color theme="1" tint="0.499984740745262"/>
      </top>
      <bottom style="medium">
        <color theme="1" tint="0.499984740745262"/>
      </bottom>
      <diagonal/>
    </border>
    <border>
      <left style="medium">
        <color theme="1" tint="0.499984740745262"/>
      </left>
      <right style="medium">
        <color theme="0"/>
      </right>
      <top style="medium">
        <color theme="1" tint="0.499984740745262"/>
      </top>
      <bottom style="thin">
        <color theme="1" tint="0.499984740745262"/>
      </bottom>
      <diagonal/>
    </border>
    <border>
      <left style="medium">
        <color theme="0"/>
      </left>
      <right style="medium">
        <color theme="0"/>
      </right>
      <top style="medium">
        <color theme="1" tint="0.499984740745262"/>
      </top>
      <bottom style="thin">
        <color theme="1" tint="0.499984740745262"/>
      </bottom>
      <diagonal/>
    </border>
    <border>
      <left style="medium">
        <color theme="0"/>
      </left>
      <right style="medium">
        <color theme="0"/>
      </right>
      <top style="medium">
        <color theme="1" tint="0.34998626667073579"/>
      </top>
      <bottom style="thin">
        <color theme="1" tint="0.34998626667073579"/>
      </bottom>
      <diagonal/>
    </border>
    <border>
      <left/>
      <right/>
      <top style="medium">
        <color theme="1" tint="0.499984740745262"/>
      </top>
      <bottom/>
      <diagonal/>
    </border>
    <border>
      <left style="medium">
        <color theme="1" tint="0.34998626667073579"/>
      </left>
      <right/>
      <top style="thin">
        <color theme="1" tint="0.34998626667073579"/>
      </top>
      <bottom style="thin">
        <color theme="1" tint="0.34998626667073579"/>
      </bottom>
      <diagonal/>
    </border>
    <border>
      <left style="medium">
        <color theme="1" tint="0.34998626667073579"/>
      </left>
      <right/>
      <top style="thin">
        <color theme="1" tint="0.34998626667073579"/>
      </top>
      <bottom style="medium">
        <color theme="1" tint="0.34998626667073579"/>
      </bottom>
      <diagonal/>
    </border>
    <border>
      <left style="medium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medium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theme="1" tint="0.499984740745262"/>
      </left>
      <right style="thin">
        <color theme="1" tint="0.499984740745262"/>
      </right>
      <top style="thin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 style="medium">
        <color theme="1" tint="0.499984740745262"/>
      </right>
      <top style="thin">
        <color theme="1" tint="0.499984740745262"/>
      </top>
      <bottom style="medium">
        <color theme="1" tint="0.499984740745262"/>
      </bottom>
      <diagonal/>
    </border>
    <border>
      <left/>
      <right/>
      <top style="thin">
        <color theme="1" tint="0.34998626667073579"/>
      </top>
      <bottom style="thin">
        <color theme="0" tint="-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medium">
        <color theme="1" tint="0.499984740745262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/>
      <diagonal/>
    </border>
    <border>
      <left style="medium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medium">
        <color theme="1" tint="0.499984740745262"/>
      </right>
      <top style="thin">
        <color theme="1" tint="0.499984740745262"/>
      </top>
      <bottom/>
      <diagonal/>
    </border>
    <border>
      <left style="medium">
        <color theme="0"/>
      </left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medium">
        <color theme="1" tint="0.499984740745262"/>
      </right>
      <top/>
      <bottom style="thin">
        <color theme="1" tint="0.499984740745262"/>
      </bottom>
      <diagonal/>
    </border>
    <border>
      <left style="hair">
        <color theme="0" tint="-0.499984740745262"/>
      </left>
      <right/>
      <top style="thin">
        <color theme="1" tint="0.34998626667073579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medium">
        <color theme="1" tint="0.499984740745262"/>
      </right>
      <top style="medium">
        <color theme="1" tint="0.499984740745262"/>
      </top>
      <bottom/>
      <diagonal/>
    </border>
    <border>
      <left/>
      <right style="medium">
        <color theme="1" tint="0.499984740745262"/>
      </right>
      <top/>
      <bottom/>
      <diagonal/>
    </border>
    <border>
      <left/>
      <right style="hair">
        <color theme="0" tint="-0.499984740745262"/>
      </right>
      <top style="thin">
        <color theme="1" tint="0.34998626667073579"/>
      </top>
      <bottom style="thin">
        <color theme="0" tint="-0.499984740745262"/>
      </bottom>
      <diagonal/>
    </border>
    <border>
      <left style="thin">
        <color theme="1" tint="0.34998626667073579"/>
      </left>
      <right/>
      <top/>
      <bottom style="thin">
        <color indexed="64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indexed="64"/>
      </bottom>
      <diagonal/>
    </border>
    <border>
      <left/>
      <right/>
      <top style="thin">
        <color theme="0" tint="-0.499984740745262"/>
      </top>
      <bottom style="thin">
        <color indexed="64"/>
      </bottom>
      <diagonal/>
    </border>
    <border>
      <left/>
      <right style="hair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hair">
        <color theme="0" tint="-0.499984740745262"/>
      </left>
      <right/>
      <top style="thin">
        <color theme="0" tint="-0.499984740745262"/>
      </top>
      <bottom style="thin">
        <color indexed="64"/>
      </bottom>
      <diagonal/>
    </border>
    <border>
      <left style="thin">
        <color indexed="64"/>
      </left>
      <right style="hair">
        <color theme="0" tint="-0.499984740745262"/>
      </right>
      <top style="thin">
        <color indexed="64"/>
      </top>
      <bottom style="thin">
        <color indexed="64"/>
      </bottom>
      <diagonal/>
    </border>
    <border>
      <left style="hair">
        <color theme="0" tint="-0.499984740745262"/>
      </left>
      <right style="hair">
        <color theme="0" tint="-0.499984740745262"/>
      </right>
      <top style="thin">
        <color indexed="64"/>
      </top>
      <bottom style="thin">
        <color indexed="64"/>
      </bottom>
      <diagonal/>
    </border>
    <border>
      <left style="hair">
        <color theme="0" tint="-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0" tint="-0.499984740745262"/>
      </top>
      <bottom/>
      <diagonal/>
    </border>
    <border>
      <left/>
      <right style="hair">
        <color theme="0" tint="-0.499984740745262"/>
      </right>
      <top style="hair">
        <color theme="0" tint="-0.499984740745262"/>
      </top>
      <bottom/>
      <diagonal/>
    </border>
    <border>
      <left/>
      <right/>
      <top/>
      <bottom style="hair">
        <color theme="0" tint="-0.499984740745262"/>
      </bottom>
      <diagonal/>
    </border>
    <border>
      <left/>
      <right style="hair">
        <color theme="0" tint="-0.499984740745262"/>
      </right>
      <top/>
      <bottom style="hair">
        <color theme="0" tint="-0.499984740745262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theme="0"/>
      </left>
      <right style="medium">
        <color auto="1"/>
      </right>
      <top/>
      <bottom/>
      <diagonal/>
    </border>
    <border>
      <left style="medium">
        <color rgb="FF002060"/>
      </left>
      <right/>
      <top/>
      <bottom/>
      <diagonal/>
    </border>
    <border>
      <left style="thin">
        <color theme="1" tint="0.34998626667073579"/>
      </left>
      <right/>
      <top/>
      <bottom style="thin">
        <color theme="1" tint="0.34998626667073579"/>
      </bottom>
      <diagonal/>
    </border>
    <border>
      <left style="hair">
        <color theme="1" tint="0.34998626667073579"/>
      </left>
      <right/>
      <top style="hair">
        <color theme="1" tint="0.34998626667073579"/>
      </top>
      <bottom style="hair">
        <color theme="1" tint="0.34998626667073579"/>
      </bottom>
      <diagonal/>
    </border>
    <border>
      <left/>
      <right/>
      <top style="hair">
        <color theme="1" tint="0.34998626667073579"/>
      </top>
      <bottom style="hair">
        <color theme="1" tint="0.34998626667073579"/>
      </bottom>
      <diagonal/>
    </border>
    <border>
      <left/>
      <right style="thin">
        <color theme="1" tint="0.34998626667073579"/>
      </right>
      <top style="hair">
        <color theme="1" tint="0.34998626667073579"/>
      </top>
      <bottom style="hair">
        <color theme="1" tint="0.34998626667073579"/>
      </bottom>
      <diagonal/>
    </border>
    <border>
      <left style="hair">
        <color theme="1" tint="0.34998626667073579"/>
      </left>
      <right/>
      <top style="hair">
        <color theme="1" tint="0.34998626667073579"/>
      </top>
      <bottom style="thin">
        <color theme="1" tint="0.34998626667073579"/>
      </bottom>
      <diagonal/>
    </border>
    <border>
      <left/>
      <right/>
      <top style="hair">
        <color theme="1" tint="0.34998626667073579"/>
      </top>
      <bottom style="thin">
        <color theme="1" tint="0.34998626667073579"/>
      </bottom>
      <diagonal/>
    </border>
    <border>
      <left/>
      <right style="thin">
        <color theme="1" tint="0.34998626667073579"/>
      </right>
      <top style="hair">
        <color theme="1" tint="0.34998626667073579"/>
      </top>
      <bottom style="thin">
        <color theme="1" tint="0.34998626667073579"/>
      </bottom>
      <diagonal/>
    </border>
    <border>
      <left style="hair">
        <color theme="0" tint="-0.499984740745262"/>
      </left>
      <right/>
      <top style="hair">
        <color theme="0" tint="-0.499984740745262"/>
      </top>
      <bottom/>
      <diagonal/>
    </border>
    <border>
      <left/>
      <right style="thin">
        <color theme="1" tint="0.34998626667073579"/>
      </right>
      <top style="hair">
        <color theme="0" tint="-0.499984740745262"/>
      </top>
      <bottom/>
      <diagonal/>
    </border>
    <border>
      <left/>
      <right/>
      <top style="hair">
        <color theme="1" tint="0.34998626667073579"/>
      </top>
      <bottom/>
      <diagonal/>
    </border>
    <border>
      <left style="hair">
        <color theme="1" tint="0.34998626667073579"/>
      </left>
      <right/>
      <top style="hair">
        <color theme="1" tint="0.34998626667073579"/>
      </top>
      <bottom/>
      <diagonal/>
    </border>
    <border>
      <left style="thin">
        <color theme="1" tint="0.34998626667073579"/>
      </left>
      <right/>
      <top/>
      <bottom style="hair">
        <color theme="0" tint="-0.499984740745262"/>
      </bottom>
      <diagonal/>
    </border>
    <border>
      <left/>
      <right style="thin">
        <color theme="1" tint="0.34998626667073579"/>
      </right>
      <top style="hair">
        <color theme="1" tint="0.34998626667073579"/>
      </top>
      <bottom/>
      <diagonal/>
    </border>
    <border>
      <left/>
      <right style="hair">
        <color theme="1" tint="0.34998626667073579"/>
      </right>
      <top style="hair">
        <color theme="1" tint="0.34998626667073579"/>
      </top>
      <bottom/>
      <diagonal/>
    </border>
    <border>
      <left/>
      <right style="hair">
        <color theme="1" tint="0.34998626667073579"/>
      </right>
      <top/>
      <bottom/>
      <diagonal/>
    </border>
    <border>
      <left/>
      <right style="hair">
        <color theme="1" tint="0.34998626667073579"/>
      </right>
      <top style="hair">
        <color theme="1" tint="0.34998626667073579"/>
      </top>
      <bottom style="hair">
        <color theme="1" tint="0.34998626667073579"/>
      </bottom>
      <diagonal/>
    </border>
    <border>
      <left/>
      <right style="hair">
        <color theme="1" tint="0.34998626667073579"/>
      </right>
      <top style="hair">
        <color theme="1" tint="0.34998626667073579"/>
      </top>
      <bottom style="thin">
        <color theme="1" tint="0.34998626667073579"/>
      </bottom>
      <diagonal/>
    </border>
    <border>
      <left style="medium">
        <color theme="3"/>
      </left>
      <right style="thin">
        <color theme="0"/>
      </right>
      <top/>
      <bottom/>
      <diagonal/>
    </border>
    <border>
      <left/>
      <right style="thin">
        <color theme="1" tint="0.34998626667073579"/>
      </right>
      <top/>
      <bottom style="thin">
        <color theme="1" tint="0.34998626667073579"/>
      </bottom>
      <diagonal/>
    </border>
    <border>
      <left/>
      <right style="hair">
        <color theme="0" tint="-0.499984740745262"/>
      </right>
      <top style="thin">
        <color theme="1" tint="0.34998626667073579"/>
      </top>
      <bottom style="thin">
        <color theme="1" tint="0.34998626667073579"/>
      </bottom>
      <diagonal/>
    </border>
    <border>
      <left style="hair">
        <color theme="0" tint="-0.499984740745262"/>
      </left>
      <right/>
      <top style="thin">
        <color theme="1" tint="0.34998626667073579"/>
      </top>
      <bottom style="thin">
        <color theme="1" tint="0.34998626667073579"/>
      </bottom>
      <diagonal/>
    </border>
    <border>
      <left style="thin">
        <color indexed="64"/>
      </left>
      <right style="thin">
        <color indexed="64"/>
      </right>
      <top style="hair">
        <color theme="1" tint="0.34998626667073579"/>
      </top>
      <bottom style="hair">
        <color theme="1" tint="0.34998626667073579"/>
      </bottom>
      <diagonal/>
    </border>
    <border>
      <left style="thin">
        <color indexed="64"/>
      </left>
      <right/>
      <top style="hair">
        <color theme="1" tint="0.34998626667073579"/>
      </top>
      <bottom style="hair">
        <color theme="1" tint="0.34998626667073579"/>
      </bottom>
      <diagonal/>
    </border>
    <border>
      <left/>
      <right style="hair">
        <color theme="0" tint="-0.499984740745262"/>
      </right>
      <top style="hair">
        <color theme="1" tint="0.34998626667073579"/>
      </top>
      <bottom style="hair">
        <color theme="1" tint="0.34998626667073579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1" tint="0.34998626667073579"/>
      </top>
      <bottom style="hair">
        <color theme="1" tint="0.34998626667073579"/>
      </bottom>
      <diagonal/>
    </border>
    <border>
      <left style="hair">
        <color theme="0" tint="-0.499984740745262"/>
      </left>
      <right/>
      <top style="hair">
        <color theme="1" tint="0.34998626667073579"/>
      </top>
      <bottom style="hair">
        <color theme="1" tint="0.34998626667073579"/>
      </bottom>
      <diagonal/>
    </border>
    <border>
      <left/>
      <right style="hair">
        <color indexed="64"/>
      </right>
      <top style="hair">
        <color theme="1" tint="0.34998626667073579"/>
      </top>
      <bottom style="hair">
        <color theme="1" tint="0.34998626667073579"/>
      </bottom>
      <diagonal/>
    </border>
    <border>
      <left style="hair">
        <color indexed="64"/>
      </left>
      <right/>
      <top style="hair">
        <color theme="1" tint="0.34998626667073579"/>
      </top>
      <bottom style="hair">
        <color theme="1" tint="0.34998626667073579"/>
      </bottom>
      <diagonal/>
    </border>
    <border>
      <left style="thin">
        <color indexed="64"/>
      </left>
      <right style="thin">
        <color indexed="64"/>
      </right>
      <top style="hair">
        <color theme="1" tint="0.34998626667073579"/>
      </top>
      <bottom style="thin">
        <color theme="1" tint="0.34998626667073579"/>
      </bottom>
      <diagonal/>
    </border>
    <border>
      <left style="thin">
        <color indexed="64"/>
      </left>
      <right/>
      <top style="hair">
        <color theme="1" tint="0.34998626667073579"/>
      </top>
      <bottom style="thin">
        <color theme="1" tint="0.34998626667073579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1" tint="0.34998626667073579"/>
      </top>
      <bottom style="thin">
        <color theme="1" tint="0.34998626667073579"/>
      </bottom>
      <diagonal/>
    </border>
    <border>
      <left style="hair">
        <color indexed="64"/>
      </left>
      <right/>
      <top style="hair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indexed="64"/>
      </right>
      <top style="thin">
        <color theme="1" tint="0.34998626667073579"/>
      </top>
      <bottom style="hair">
        <color theme="1" tint="0.34998626667073579"/>
      </bottom>
      <diagonal/>
    </border>
    <border>
      <left style="thin">
        <color indexed="64"/>
      </left>
      <right style="thin">
        <color indexed="64"/>
      </right>
      <top style="thin">
        <color theme="1" tint="0.34998626667073579"/>
      </top>
      <bottom style="hair">
        <color theme="1" tint="0.34998626667073579"/>
      </bottom>
      <diagonal/>
    </border>
    <border>
      <left style="thin">
        <color indexed="64"/>
      </left>
      <right/>
      <top style="thin">
        <color theme="1" tint="0.34998626667073579"/>
      </top>
      <bottom style="hair">
        <color theme="1" tint="0.34998626667073579"/>
      </bottom>
      <diagonal/>
    </border>
    <border>
      <left style="thin">
        <color theme="1" tint="0.34998626667073579"/>
      </left>
      <right style="thin">
        <color indexed="64"/>
      </right>
      <top style="hair">
        <color theme="1" tint="0.34998626667073579"/>
      </top>
      <bottom style="hair">
        <color theme="1" tint="0.34998626667073579"/>
      </bottom>
      <diagonal/>
    </border>
    <border>
      <left style="thin">
        <color theme="1" tint="0.34998626667073579"/>
      </left>
      <right style="thin">
        <color indexed="64"/>
      </right>
      <top style="hair">
        <color theme="1" tint="0.34998626667073579"/>
      </top>
      <bottom style="thin">
        <color theme="1" tint="0.34998626667073579"/>
      </bottom>
      <diagonal/>
    </border>
    <border>
      <left/>
      <right style="hair">
        <color theme="0" tint="-0.499984740745262"/>
      </right>
      <top style="hair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/>
      <top style="hair">
        <color theme="1" tint="0.34998626667073579"/>
      </top>
      <bottom style="hair">
        <color theme="1" tint="0.34998626667073579"/>
      </bottom>
      <diagonal/>
    </border>
    <border>
      <left style="thin">
        <color theme="1" tint="0.34998626667073579"/>
      </left>
      <right/>
      <top style="hair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/>
      <top/>
      <bottom style="hair">
        <color theme="1" tint="0.34998626667073579"/>
      </bottom>
      <diagonal/>
    </border>
    <border>
      <left/>
      <right/>
      <top/>
      <bottom style="hair">
        <color theme="1" tint="0.34998626667073579"/>
      </bottom>
      <diagonal/>
    </border>
    <border>
      <left/>
      <right style="thin">
        <color theme="1" tint="0.34998626667073579"/>
      </right>
      <top/>
      <bottom style="hair">
        <color theme="1" tint="0.34998626667073579"/>
      </bottom>
      <diagonal/>
    </border>
    <border>
      <left/>
      <right style="hair">
        <color theme="0" tint="-0.499984740745262"/>
      </right>
      <top/>
      <bottom style="hair">
        <color theme="1" tint="0.34998626667073579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hair">
        <color theme="1" tint="0.34998626667073579"/>
      </bottom>
      <diagonal/>
    </border>
    <border>
      <left style="hair">
        <color theme="0" tint="-0.499984740745262"/>
      </left>
      <right/>
      <top/>
      <bottom style="hair">
        <color theme="1" tint="0.34998626667073579"/>
      </bottom>
      <diagonal/>
    </border>
    <border>
      <left/>
      <right style="hair">
        <color indexed="64"/>
      </right>
      <top/>
      <bottom style="hair">
        <color theme="1" tint="0.34998626667073579"/>
      </bottom>
      <diagonal/>
    </border>
    <border>
      <left style="hair">
        <color indexed="64"/>
      </left>
      <right/>
      <top/>
      <bottom style="hair">
        <color theme="1" tint="0.34998626667073579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 style="thin">
        <color theme="0" tint="-0.499984740745262"/>
      </bottom>
      <diagonal/>
    </border>
    <border>
      <left/>
      <right style="thin">
        <color theme="1" tint="0.34998626667073579"/>
      </right>
      <top style="thin">
        <color theme="0" tint="-0.499984740745262"/>
      </top>
      <bottom style="thin">
        <color indexed="64"/>
      </bottom>
      <diagonal/>
    </border>
    <border>
      <left style="thin">
        <color theme="1" tint="0.34998626667073579"/>
      </left>
      <right style="hair">
        <color theme="1" tint="0.34998626667073579"/>
      </right>
      <top style="thin">
        <color theme="1" tint="0.34998626667073579"/>
      </top>
      <bottom style="hair">
        <color theme="1" tint="0.34998626667073579"/>
      </bottom>
      <diagonal/>
    </border>
    <border>
      <left style="thin">
        <color theme="1" tint="0.34998626667073579"/>
      </left>
      <right style="hair">
        <color theme="1" tint="0.34998626667073579"/>
      </right>
      <top style="hair">
        <color theme="1" tint="0.34998626667073579"/>
      </top>
      <bottom style="thin">
        <color theme="1" tint="0.34998626667073579"/>
      </bottom>
      <diagonal/>
    </border>
    <border>
      <left style="hair">
        <color theme="1" tint="0.34998626667073579"/>
      </left>
      <right/>
      <top style="thin">
        <color theme="1" tint="0.34998626667073579"/>
      </top>
      <bottom style="hair">
        <color theme="1" tint="0.34998626667073579"/>
      </bottom>
      <diagonal/>
    </border>
    <border>
      <left/>
      <right/>
      <top style="thin">
        <color theme="1" tint="0.34998626667073579"/>
      </top>
      <bottom style="hair">
        <color theme="1" tint="0.34998626667073579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 style="hair">
        <color theme="1" tint="0.34998626667073579"/>
      </bottom>
      <diagonal/>
    </border>
    <border>
      <left style="hair">
        <color theme="1" tint="0.34998626667073579"/>
      </left>
      <right style="hair">
        <color theme="1" tint="0.34998626667073579"/>
      </right>
      <top style="thin">
        <color theme="1" tint="0.34998626667073579"/>
      </top>
      <bottom style="hair">
        <color theme="1" tint="0.34998626667073579"/>
      </bottom>
      <diagonal/>
    </border>
    <border>
      <left style="hair">
        <color theme="1" tint="0.34998626667073579"/>
      </left>
      <right style="hair">
        <color theme="1" tint="0.34998626667073579"/>
      </right>
      <top style="hair">
        <color theme="1" tint="0.34998626667073579"/>
      </top>
      <bottom style="thin">
        <color theme="1" tint="0.34998626667073579"/>
      </bottom>
      <diagonal/>
    </border>
    <border>
      <left style="hair">
        <color theme="1" tint="0.34998626667073579"/>
      </left>
      <right style="thin">
        <color theme="1" tint="0.34998626667073579"/>
      </right>
      <top style="hair">
        <color theme="1" tint="0.34998626667073579"/>
      </top>
      <bottom style="thin">
        <color theme="1" tint="0.34998626667073579"/>
      </bottom>
      <diagonal/>
    </border>
    <border>
      <left/>
      <right style="hair">
        <color theme="1" tint="0.34998626667073579"/>
      </right>
      <top style="thin">
        <color theme="1" tint="0.34998626667073579"/>
      </top>
      <bottom style="hair">
        <color theme="1" tint="0.34998626667073579"/>
      </bottom>
      <diagonal/>
    </border>
    <border>
      <left style="hair">
        <color theme="0" tint="-4.9989318521683403E-2"/>
      </left>
      <right style="hair">
        <color theme="0" tint="-4.9989318521683403E-2"/>
      </right>
      <top style="hair">
        <color theme="0" tint="-4.9989318521683403E-2"/>
      </top>
      <bottom style="hair">
        <color theme="0" tint="-4.9989318521683403E-2"/>
      </bottom>
      <diagonal/>
    </border>
  </borders>
  <cellStyleXfs count="3">
    <xf numFmtId="0" fontId="0" fillId="0" borderId="0">
      <alignment vertical="center"/>
    </xf>
    <xf numFmtId="38" fontId="20" fillId="0" borderId="0" applyFon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</cellStyleXfs>
  <cellXfs count="38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13" fillId="0" borderId="0" xfId="0" applyFont="1">
      <alignment vertical="center"/>
    </xf>
    <xf numFmtId="0" fontId="0" fillId="8" borderId="29" xfId="0" applyFill="1" applyBorder="1" applyAlignment="1">
      <alignment horizontal="center" vertical="center"/>
    </xf>
    <xf numFmtId="0" fontId="16" fillId="9" borderId="26" xfId="0" applyFont="1" applyFill="1" applyBorder="1" applyAlignment="1">
      <alignment horizontal="center" vertical="top" wrapText="1"/>
    </xf>
    <xf numFmtId="0" fontId="16" fillId="9" borderId="27" xfId="0" applyFont="1" applyFill="1" applyBorder="1" applyAlignment="1">
      <alignment horizontal="center" vertical="top" wrapText="1"/>
    </xf>
    <xf numFmtId="0" fontId="17" fillId="0" borderId="0" xfId="0" applyFont="1" applyAlignment="1">
      <alignment horizontal="center" vertical="top" wrapText="1"/>
    </xf>
    <xf numFmtId="0" fontId="16" fillId="9" borderId="30" xfId="0" applyFont="1" applyFill="1" applyBorder="1" applyAlignment="1">
      <alignment horizontal="center" vertical="top" wrapText="1"/>
    </xf>
    <xf numFmtId="0" fontId="18" fillId="8" borderId="28" xfId="0" applyFont="1" applyFill="1" applyBorder="1" applyAlignment="1">
      <alignment horizontal="center" vertical="center"/>
    </xf>
    <xf numFmtId="0" fontId="19" fillId="8" borderId="31" xfId="0" applyFont="1" applyFill="1" applyBorder="1" applyAlignment="1">
      <alignment horizontal="center" vertical="center"/>
    </xf>
    <xf numFmtId="0" fontId="0" fillId="0" borderId="32" xfId="0" applyFill="1" applyBorder="1">
      <alignment vertical="center"/>
    </xf>
    <xf numFmtId="0" fontId="0" fillId="0" borderId="0" xfId="0" applyFill="1" applyBorder="1">
      <alignment vertical="center"/>
    </xf>
    <xf numFmtId="0" fontId="4" fillId="3" borderId="33" xfId="0" applyFont="1" applyFill="1" applyBorder="1" applyAlignment="1">
      <alignment horizontal="center" vertical="center"/>
    </xf>
    <xf numFmtId="0" fontId="4" fillId="3" borderId="34" xfId="0" applyFont="1" applyFill="1" applyBorder="1" applyAlignment="1">
      <alignment horizontal="center" vertical="center"/>
    </xf>
    <xf numFmtId="0" fontId="4" fillId="3" borderId="35" xfId="0" applyFont="1" applyFill="1" applyBorder="1" applyAlignment="1">
      <alignment horizontal="center" vertical="center"/>
    </xf>
    <xf numFmtId="0" fontId="4" fillId="3" borderId="36" xfId="0" applyFont="1" applyFill="1" applyBorder="1" applyAlignment="1">
      <alignment horizontal="center" vertical="center"/>
    </xf>
    <xf numFmtId="0" fontId="6" fillId="3" borderId="35" xfId="0" applyFont="1" applyFill="1" applyBorder="1" applyAlignment="1">
      <alignment horizontal="center" vertical="center"/>
    </xf>
    <xf numFmtId="0" fontId="6" fillId="3" borderId="36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10" fillId="2" borderId="37" xfId="0" quotePrefix="1" applyFont="1" applyFill="1" applyBorder="1" applyAlignment="1">
      <alignment horizontal="center" vertical="center"/>
    </xf>
    <xf numFmtId="0" fontId="11" fillId="2" borderId="38" xfId="0" quotePrefix="1" applyFont="1" applyFill="1" applyBorder="1" applyAlignment="1">
      <alignment horizontal="center" vertical="center"/>
    </xf>
    <xf numFmtId="0" fontId="11" fillId="2" borderId="39" xfId="0" quotePrefix="1" applyFont="1" applyFill="1" applyBorder="1" applyAlignment="1">
      <alignment horizontal="center" vertical="center"/>
    </xf>
    <xf numFmtId="0" fontId="4" fillId="0" borderId="0" xfId="0" applyNumberFormat="1" applyFont="1">
      <alignment vertical="center"/>
    </xf>
    <xf numFmtId="0" fontId="4" fillId="3" borderId="41" xfId="0" applyFont="1" applyFill="1" applyBorder="1" applyAlignment="1">
      <alignment horizontal="center" vertical="center"/>
    </xf>
    <xf numFmtId="0" fontId="4" fillId="3" borderId="42" xfId="0" applyFont="1" applyFill="1" applyBorder="1" applyAlignment="1">
      <alignment horizontal="center" vertical="center"/>
    </xf>
    <xf numFmtId="0" fontId="4" fillId="3" borderId="43" xfId="0" applyNumberFormat="1" applyFont="1" applyFill="1" applyBorder="1" applyAlignment="1">
      <alignment horizontal="right" vertical="center"/>
    </xf>
    <xf numFmtId="0" fontId="4" fillId="0" borderId="0" xfId="0" applyFont="1">
      <alignment vertical="center"/>
    </xf>
    <xf numFmtId="0" fontId="4" fillId="3" borderId="51" xfId="0" applyNumberFormat="1" applyFont="1" applyFill="1" applyBorder="1" applyAlignment="1">
      <alignment horizontal="right" vertical="center"/>
    </xf>
    <xf numFmtId="0" fontId="21" fillId="0" borderId="40" xfId="0" applyFont="1" applyBorder="1">
      <alignment vertical="center"/>
    </xf>
    <xf numFmtId="0" fontId="21" fillId="0" borderId="0" xfId="0" applyFont="1" applyBorder="1">
      <alignment vertical="center"/>
    </xf>
    <xf numFmtId="0" fontId="4" fillId="0" borderId="40" xfId="0" applyNumberFormat="1" applyFont="1" applyFill="1" applyBorder="1" applyAlignment="1">
      <alignment horizontal="right" vertical="center"/>
    </xf>
    <xf numFmtId="0" fontId="4" fillId="0" borderId="0" xfId="0" applyNumberFormat="1" applyFont="1" applyFill="1" applyBorder="1" applyAlignment="1">
      <alignment horizontal="right" vertical="center"/>
    </xf>
    <xf numFmtId="0" fontId="21" fillId="3" borderId="44" xfId="0" applyFont="1" applyFill="1" applyBorder="1">
      <alignment vertical="center"/>
    </xf>
    <xf numFmtId="0" fontId="21" fillId="3" borderId="52" xfId="0" applyFont="1" applyFill="1" applyBorder="1">
      <alignment vertical="center"/>
    </xf>
    <xf numFmtId="0" fontId="21" fillId="3" borderId="43" xfId="0" applyFont="1" applyFill="1" applyBorder="1">
      <alignment vertical="center"/>
    </xf>
    <xf numFmtId="0" fontId="21" fillId="3" borderId="48" xfId="0" applyFont="1" applyFill="1" applyBorder="1">
      <alignment vertical="center"/>
    </xf>
    <xf numFmtId="0" fontId="21" fillId="3" borderId="54" xfId="0" applyFont="1" applyFill="1" applyBorder="1">
      <alignment vertical="center"/>
    </xf>
    <xf numFmtId="0" fontId="21" fillId="3" borderId="55" xfId="0" applyFont="1" applyFill="1" applyBorder="1">
      <alignment vertical="center"/>
    </xf>
    <xf numFmtId="0" fontId="21" fillId="3" borderId="45" xfId="0" applyFont="1" applyFill="1" applyBorder="1">
      <alignment vertical="center"/>
    </xf>
    <xf numFmtId="0" fontId="21" fillId="3" borderId="49" xfId="0" applyFont="1" applyFill="1" applyBorder="1">
      <alignment vertical="center"/>
    </xf>
    <xf numFmtId="0" fontId="21" fillId="3" borderId="46" xfId="0" applyFont="1" applyFill="1" applyBorder="1">
      <alignment vertical="center"/>
    </xf>
    <xf numFmtId="0" fontId="4" fillId="0" borderId="0" xfId="0" applyFont="1" applyProtection="1">
      <alignment vertical="center"/>
    </xf>
    <xf numFmtId="0" fontId="4" fillId="0" borderId="9" xfId="0" applyFont="1" applyBorder="1" applyProtection="1">
      <alignment vertical="center"/>
    </xf>
    <xf numFmtId="0" fontId="4" fillId="0" borderId="10" xfId="0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right" vertical="center"/>
    </xf>
    <xf numFmtId="0" fontId="21" fillId="0" borderId="60" xfId="0" applyFont="1" applyFill="1" applyBorder="1">
      <alignment vertical="center"/>
    </xf>
    <xf numFmtId="0" fontId="21" fillId="0" borderId="61" xfId="0" applyFont="1" applyFill="1" applyBorder="1">
      <alignment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176" fontId="4" fillId="0" borderId="0" xfId="0" applyNumberFormat="1" applyFont="1" applyFill="1" applyBorder="1" applyAlignment="1" applyProtection="1">
      <alignment horizontal="right" vertical="center"/>
    </xf>
    <xf numFmtId="0" fontId="4" fillId="0" borderId="0" xfId="0" applyNumberFormat="1" applyFont="1" applyFill="1" applyBorder="1" applyAlignment="1" applyProtection="1">
      <alignment vertical="center"/>
    </xf>
    <xf numFmtId="176" fontId="9" fillId="0" borderId="0" xfId="0" applyNumberFormat="1" applyFont="1" applyFill="1" applyBorder="1" applyAlignment="1" applyProtection="1">
      <alignment horizontal="right" vertical="center"/>
    </xf>
    <xf numFmtId="0" fontId="4" fillId="0" borderId="0" xfId="0" applyFont="1" applyFill="1" applyBorder="1" applyProtection="1">
      <alignment vertical="center"/>
    </xf>
    <xf numFmtId="0" fontId="4" fillId="0" borderId="0" xfId="0" applyFont="1" applyFill="1" applyBorder="1" applyAlignment="1" applyProtection="1">
      <alignment horizontal="right" vertical="center"/>
    </xf>
    <xf numFmtId="0" fontId="4" fillId="0" borderId="0" xfId="0" applyFont="1" applyFill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vertical="top"/>
    </xf>
    <xf numFmtId="0" fontId="4" fillId="0" borderId="0" xfId="0" applyFont="1" applyBorder="1" applyAlignment="1" applyProtection="1">
      <alignment horizontal="center" vertical="center"/>
    </xf>
    <xf numFmtId="49" fontId="4" fillId="0" borderId="0" xfId="0" applyNumberFormat="1" applyFont="1" applyBorder="1" applyAlignment="1" applyProtection="1">
      <alignment horizontal="center" vertical="center"/>
    </xf>
    <xf numFmtId="38" fontId="21" fillId="0" borderId="0" xfId="1" applyFont="1" applyBorder="1" applyAlignment="1" applyProtection="1">
      <alignment vertical="center"/>
    </xf>
    <xf numFmtId="0" fontId="8" fillId="0" borderId="9" xfId="0" applyFont="1" applyBorder="1" applyAlignment="1" applyProtection="1">
      <alignment vertical="top"/>
    </xf>
    <xf numFmtId="38" fontId="23" fillId="0" borderId="0" xfId="1" applyFont="1" applyFill="1" applyBorder="1" applyAlignment="1" applyProtection="1">
      <alignment horizontal="right" vertical="center" shrinkToFit="1"/>
    </xf>
    <xf numFmtId="177" fontId="23" fillId="0" borderId="0" xfId="2" applyNumberFormat="1" applyFont="1" applyFill="1" applyBorder="1" applyAlignment="1" applyProtection="1">
      <alignment horizontal="right" vertical="center" shrinkToFit="1"/>
    </xf>
    <xf numFmtId="38" fontId="23" fillId="0" borderId="11" xfId="1" applyFont="1" applyFill="1" applyBorder="1" applyAlignment="1" applyProtection="1">
      <alignment horizontal="right" vertical="center" shrinkToFit="1"/>
    </xf>
    <xf numFmtId="177" fontId="23" fillId="0" borderId="11" xfId="2" applyNumberFormat="1" applyFont="1" applyFill="1" applyBorder="1" applyAlignment="1" applyProtection="1">
      <alignment horizontal="right" vertical="center" shrinkToFit="1"/>
    </xf>
    <xf numFmtId="0" fontId="4" fillId="0" borderId="78" xfId="0" applyFont="1" applyBorder="1">
      <alignment vertical="center"/>
    </xf>
    <xf numFmtId="0" fontId="4" fillId="0" borderId="11" xfId="0" applyFont="1" applyBorder="1" applyProtection="1">
      <alignment vertical="center"/>
    </xf>
    <xf numFmtId="0" fontId="4" fillId="6" borderId="0" xfId="0" applyFont="1" applyFill="1" applyProtection="1">
      <alignment vertical="center"/>
    </xf>
    <xf numFmtId="0" fontId="13" fillId="6" borderId="18" xfId="0" applyFont="1" applyFill="1" applyBorder="1" applyAlignment="1" applyProtection="1">
      <alignment horizontal="center" vertical="center"/>
    </xf>
    <xf numFmtId="0" fontId="13" fillId="6" borderId="24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vertical="center"/>
    </xf>
    <xf numFmtId="0" fontId="15" fillId="0" borderId="25" xfId="0" applyFont="1" applyBorder="1" applyAlignment="1" applyProtection="1">
      <alignment horizontal="center" vertical="center"/>
    </xf>
    <xf numFmtId="0" fontId="13" fillId="0" borderId="19" xfId="0" applyFont="1" applyBorder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16" xfId="0" applyNumberFormat="1" applyFont="1" applyFill="1" applyBorder="1" applyAlignment="1" applyProtection="1">
      <alignment vertical="center"/>
    </xf>
    <xf numFmtId="0" fontId="4" fillId="0" borderId="16" xfId="0" applyFont="1" applyFill="1" applyBorder="1" applyProtection="1">
      <alignment vertical="center"/>
    </xf>
    <xf numFmtId="0" fontId="4" fillId="0" borderId="17" xfId="0" applyFont="1" applyFill="1" applyBorder="1" applyProtection="1">
      <alignment vertical="center"/>
    </xf>
    <xf numFmtId="0" fontId="15" fillId="0" borderId="25" xfId="0" applyFont="1" applyFill="1" applyBorder="1" applyAlignment="1" applyProtection="1">
      <alignment horizontal="center" vertical="center"/>
    </xf>
    <xf numFmtId="0" fontId="13" fillId="0" borderId="79" xfId="0" applyFont="1" applyBorder="1" applyProtection="1">
      <alignment vertical="center"/>
    </xf>
    <xf numFmtId="0" fontId="7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7" fillId="0" borderId="0" xfId="0" applyFont="1" applyAlignment="1" applyProtection="1">
      <alignment vertical="center" wrapText="1"/>
    </xf>
    <xf numFmtId="0" fontId="7" fillId="0" borderId="0" xfId="0" applyFont="1" applyAlignment="1" applyProtection="1">
      <alignment horizontal="left" vertical="center" wrapText="1"/>
    </xf>
    <xf numFmtId="0" fontId="15" fillId="0" borderId="81" xfId="0" applyFont="1" applyBorder="1" applyAlignment="1" applyProtection="1">
      <alignment horizontal="center" vertical="center"/>
    </xf>
    <xf numFmtId="0" fontId="13" fillId="0" borderId="80" xfId="0" applyFont="1" applyBorder="1" applyProtection="1">
      <alignment vertical="center"/>
    </xf>
    <xf numFmtId="0" fontId="4" fillId="0" borderId="0" xfId="0" applyFont="1" applyBorder="1" applyAlignment="1" applyProtection="1">
      <alignment horizontal="left" vertical="center" wrapText="1"/>
    </xf>
    <xf numFmtId="0" fontId="15" fillId="0" borderId="78" xfId="0" applyFont="1" applyBorder="1" applyAlignment="1" applyProtection="1">
      <alignment horizontal="center" vertical="center"/>
    </xf>
    <xf numFmtId="0" fontId="0" fillId="0" borderId="0" xfId="0" applyProtection="1">
      <alignment vertical="center"/>
    </xf>
    <xf numFmtId="0" fontId="0" fillId="0" borderId="78" xfId="0" applyBorder="1" applyProtection="1">
      <alignment vertical="center"/>
    </xf>
    <xf numFmtId="0" fontId="0" fillId="0" borderId="80" xfId="0" applyBorder="1" applyProtection="1">
      <alignment vertical="center"/>
    </xf>
    <xf numFmtId="0" fontId="4" fillId="0" borderId="4" xfId="0" applyFont="1" applyBorder="1" applyAlignment="1" applyProtection="1">
      <alignment horizontal="right" vertical="center"/>
    </xf>
    <xf numFmtId="0" fontId="4" fillId="0" borderId="6" xfId="0" applyFont="1" applyBorder="1" applyAlignment="1" applyProtection="1">
      <alignment horizontal="right" vertical="center"/>
    </xf>
    <xf numFmtId="0" fontId="4" fillId="0" borderId="76" xfId="0" applyFont="1" applyBorder="1" applyAlignment="1" applyProtection="1">
      <alignment horizontal="left" vertical="center"/>
    </xf>
    <xf numFmtId="0" fontId="4" fillId="0" borderId="77" xfId="0" applyFont="1" applyBorder="1" applyAlignment="1" applyProtection="1">
      <alignment horizontal="left" vertical="center"/>
    </xf>
    <xf numFmtId="0" fontId="4" fillId="0" borderId="7" xfId="0" applyFont="1" applyBorder="1" applyAlignment="1" applyProtection="1">
      <alignment horizontal="right" vertical="center"/>
    </xf>
    <xf numFmtId="0" fontId="4" fillId="0" borderId="6" xfId="0" applyFont="1" applyBorder="1" applyAlignment="1" applyProtection="1">
      <alignment horizontal="right" vertical="top"/>
    </xf>
    <xf numFmtId="0" fontId="5" fillId="0" borderId="3" xfId="0" applyFont="1" applyBorder="1" applyAlignment="1" applyProtection="1">
      <alignment vertical="center"/>
    </xf>
    <xf numFmtId="0" fontId="5" fillId="0" borderId="8" xfId="0" applyFont="1" applyBorder="1" applyAlignment="1" applyProtection="1">
      <alignment vertical="center"/>
    </xf>
    <xf numFmtId="0" fontId="4" fillId="0" borderId="9" xfId="0" applyFont="1" applyBorder="1" applyAlignment="1" applyProtection="1">
      <alignment vertical="top"/>
    </xf>
    <xf numFmtId="0" fontId="4" fillId="0" borderId="10" xfId="0" applyFont="1" applyBorder="1" applyAlignment="1" applyProtection="1">
      <alignment horizontal="right" vertical="center"/>
    </xf>
    <xf numFmtId="0" fontId="4" fillId="0" borderId="12" xfId="0" applyFont="1" applyBorder="1" applyProtection="1">
      <alignment vertical="center"/>
    </xf>
    <xf numFmtId="0" fontId="4" fillId="0" borderId="63" xfId="0" applyFont="1" applyBorder="1" applyProtection="1">
      <alignment vertical="center"/>
    </xf>
    <xf numFmtId="0" fontId="4" fillId="0" borderId="0" xfId="0" applyFont="1" applyBorder="1" applyProtection="1">
      <alignment vertical="center"/>
    </xf>
    <xf numFmtId="0" fontId="4" fillId="0" borderId="0" xfId="0" applyFont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vertical="top" wrapText="1"/>
    </xf>
    <xf numFmtId="0" fontId="4" fillId="0" borderId="9" xfId="0" applyFont="1" applyBorder="1" applyAlignment="1" applyProtection="1">
      <alignment horizontal="right" vertical="top"/>
    </xf>
    <xf numFmtId="0" fontId="4" fillId="0" borderId="0" xfId="0" applyFont="1" applyBorder="1" applyAlignment="1" applyProtection="1">
      <alignment vertical="top"/>
    </xf>
    <xf numFmtId="0" fontId="4" fillId="0" borderId="15" xfId="0" applyFont="1" applyBorder="1" applyAlignment="1" applyProtection="1">
      <alignment vertical="top"/>
    </xf>
    <xf numFmtId="0" fontId="4" fillId="0" borderId="15" xfId="0" applyFont="1" applyBorder="1" applyProtection="1">
      <alignment vertical="center"/>
    </xf>
    <xf numFmtId="0" fontId="4" fillId="0" borderId="10" xfId="0" applyFont="1" applyBorder="1" applyProtection="1">
      <alignment vertical="center"/>
    </xf>
    <xf numFmtId="0" fontId="4" fillId="0" borderId="11" xfId="0" applyFont="1" applyBorder="1" applyAlignment="1" applyProtection="1">
      <alignment vertical="center"/>
    </xf>
    <xf numFmtId="0" fontId="8" fillId="0" borderId="11" xfId="0" applyFont="1" applyFill="1" applyBorder="1" applyProtection="1">
      <alignment vertical="center"/>
    </xf>
    <xf numFmtId="49" fontId="14" fillId="0" borderId="11" xfId="0" applyNumberFormat="1" applyFont="1" applyFill="1" applyBorder="1" applyProtection="1">
      <alignment vertical="center"/>
    </xf>
    <xf numFmtId="0" fontId="4" fillId="0" borderId="11" xfId="0" applyFont="1" applyBorder="1" applyAlignment="1" applyProtection="1">
      <alignment vertical="top"/>
    </xf>
    <xf numFmtId="0" fontId="4" fillId="0" borderId="50" xfId="0" applyFont="1" applyBorder="1" applyAlignment="1" applyProtection="1">
      <alignment vertical="top"/>
    </xf>
    <xf numFmtId="0" fontId="13" fillId="0" borderId="0" xfId="0" applyFont="1" applyBorder="1" applyProtection="1">
      <alignment vertical="center"/>
    </xf>
    <xf numFmtId="0" fontId="4" fillId="0" borderId="10" xfId="0" applyFont="1" applyFill="1" applyBorder="1" applyAlignment="1" applyProtection="1">
      <alignment horizontal="right" vertical="center"/>
    </xf>
    <xf numFmtId="0" fontId="4" fillId="0" borderId="83" xfId="0" applyFont="1" applyBorder="1" applyAlignment="1" applyProtection="1">
      <alignment vertical="top"/>
    </xf>
    <xf numFmtId="0" fontId="4" fillId="0" borderId="84" xfId="0" applyFont="1" applyBorder="1" applyAlignment="1" applyProtection="1">
      <alignment vertical="top"/>
    </xf>
    <xf numFmtId="0" fontId="4" fillId="0" borderId="84" xfId="0" applyNumberFormat="1" applyFont="1" applyFill="1" applyBorder="1" applyAlignment="1" applyProtection="1">
      <alignment vertical="center"/>
    </xf>
    <xf numFmtId="0" fontId="4" fillId="0" borderId="84" xfId="0" applyFont="1" applyFill="1" applyBorder="1" applyProtection="1">
      <alignment vertical="center"/>
    </xf>
    <xf numFmtId="0" fontId="4" fillId="0" borderId="85" xfId="0" applyFont="1" applyBorder="1" applyAlignment="1" applyProtection="1">
      <alignment vertical="top"/>
    </xf>
    <xf numFmtId="0" fontId="4" fillId="0" borderId="82" xfId="0" applyFont="1" applyBorder="1" applyProtection="1">
      <alignment vertical="center"/>
    </xf>
    <xf numFmtId="0" fontId="4" fillId="0" borderId="86" xfId="0" applyFont="1" applyBorder="1" applyProtection="1">
      <alignment vertical="center"/>
    </xf>
    <xf numFmtId="0" fontId="22" fillId="0" borderId="87" xfId="0" applyFont="1" applyBorder="1" applyProtection="1">
      <alignment vertical="center"/>
    </xf>
    <xf numFmtId="0" fontId="4" fillId="0" borderId="87" xfId="0" applyFont="1" applyBorder="1" applyProtection="1">
      <alignment vertical="center"/>
    </xf>
    <xf numFmtId="0" fontId="4" fillId="0" borderId="87" xfId="0" applyNumberFormat="1" applyFont="1" applyFill="1" applyBorder="1" applyAlignment="1" applyProtection="1">
      <alignment vertical="center"/>
    </xf>
    <xf numFmtId="0" fontId="4" fillId="0" borderId="87" xfId="0" applyFont="1" applyFill="1" applyBorder="1" applyProtection="1">
      <alignment vertical="center"/>
    </xf>
    <xf numFmtId="0" fontId="4" fillId="0" borderId="88" xfId="0" applyFont="1" applyBorder="1" applyProtection="1">
      <alignment vertical="center"/>
    </xf>
    <xf numFmtId="0" fontId="22" fillId="0" borderId="0" xfId="0" applyFont="1" applyBorder="1" applyProtection="1">
      <alignment vertical="center"/>
    </xf>
    <xf numFmtId="38" fontId="21" fillId="0" borderId="0" xfId="1" applyFont="1" applyFill="1" applyBorder="1" applyAlignment="1" applyProtection="1">
      <alignment vertical="center"/>
    </xf>
    <xf numFmtId="0" fontId="0" fillId="8" borderId="29" xfId="0" applyFill="1" applyBorder="1" applyAlignment="1">
      <alignment horizontal="right" vertical="center"/>
    </xf>
    <xf numFmtId="49" fontId="4" fillId="0" borderId="0" xfId="0" applyNumberFormat="1" applyFont="1" applyFill="1" applyBorder="1" applyAlignment="1" applyProtection="1">
      <alignment horizontal="left" vertical="top" wrapText="1"/>
    </xf>
    <xf numFmtId="0" fontId="4" fillId="0" borderId="93" xfId="0" applyFont="1" applyBorder="1" applyAlignment="1" applyProtection="1">
      <alignment horizontal="right" vertical="center"/>
    </xf>
    <xf numFmtId="0" fontId="4" fillId="0" borderId="82" xfId="0" applyFont="1" applyBorder="1" applyAlignment="1" applyProtection="1">
      <alignment vertical="top"/>
    </xf>
    <xf numFmtId="0" fontId="4" fillId="0" borderId="20" xfId="0" applyFont="1" applyBorder="1" applyAlignment="1" applyProtection="1">
      <alignment vertical="center"/>
    </xf>
    <xf numFmtId="0" fontId="15" fillId="0" borderId="99" xfId="0" applyFont="1" applyBorder="1" applyAlignment="1" applyProtection="1">
      <alignment horizontal="center" vertical="center"/>
    </xf>
    <xf numFmtId="0" fontId="0" fillId="0" borderId="99" xfId="0" applyBorder="1" applyProtection="1">
      <alignment vertical="center"/>
    </xf>
    <xf numFmtId="0" fontId="15" fillId="0" borderId="25" xfId="0" applyFont="1" applyBorder="1" applyAlignment="1">
      <alignment horizontal="center" vertical="center"/>
    </xf>
    <xf numFmtId="0" fontId="13" fillId="0" borderId="19" xfId="0" applyFont="1" applyBorder="1">
      <alignment vertical="center"/>
    </xf>
    <xf numFmtId="49" fontId="4" fillId="0" borderId="91" xfId="0" applyNumberFormat="1" applyFont="1" applyFill="1" applyBorder="1" applyAlignment="1" applyProtection="1">
      <alignment horizontal="left" vertical="top" wrapText="1"/>
    </xf>
    <xf numFmtId="49" fontId="4" fillId="0" borderId="94" xfId="0" applyNumberFormat="1" applyFont="1" applyFill="1" applyBorder="1" applyAlignment="1" applyProtection="1">
      <alignment horizontal="left" vertical="top" wrapText="1"/>
    </xf>
    <xf numFmtId="0" fontId="4" fillId="0" borderId="11" xfId="0" applyFont="1" applyBorder="1" applyAlignment="1" applyProtection="1">
      <alignment horizontal="center" vertical="center"/>
    </xf>
    <xf numFmtId="0" fontId="4" fillId="0" borderId="11" xfId="0" applyFont="1" applyFill="1" applyBorder="1" applyAlignment="1" applyProtection="1">
      <alignment horizontal="left" vertical="top" wrapText="1"/>
    </xf>
    <xf numFmtId="0" fontId="4" fillId="0" borderId="11" xfId="0" applyFont="1" applyBorder="1" applyProtection="1">
      <alignment vertical="center"/>
    </xf>
    <xf numFmtId="0" fontId="4" fillId="0" borderId="0" xfId="0" applyFont="1" applyBorder="1" applyAlignment="1" applyProtection="1">
      <alignment horizontal="left" vertical="center"/>
    </xf>
    <xf numFmtId="0" fontId="4" fillId="0" borderId="11" xfId="0" applyFont="1" applyFill="1" applyBorder="1" applyAlignment="1" applyProtection="1">
      <alignment vertical="top" wrapText="1"/>
    </xf>
    <xf numFmtId="0" fontId="4" fillId="0" borderId="50" xfId="0" applyFont="1" applyFill="1" applyBorder="1" applyAlignment="1" applyProtection="1">
      <alignment vertical="top" wrapText="1"/>
    </xf>
    <xf numFmtId="49" fontId="25" fillId="0" borderId="0" xfId="0" applyNumberFormat="1" applyFont="1" applyBorder="1" applyAlignment="1" applyProtection="1">
      <alignment vertical="center" wrapText="1"/>
    </xf>
    <xf numFmtId="49" fontId="14" fillId="0" borderId="0" xfId="0" applyNumberFormat="1" applyFont="1" applyBorder="1" applyProtection="1">
      <alignment vertical="center"/>
    </xf>
    <xf numFmtId="49" fontId="14" fillId="0" borderId="0" xfId="0" applyNumberFormat="1" applyFont="1" applyFill="1" applyBorder="1" applyProtection="1">
      <alignment vertical="center"/>
    </xf>
    <xf numFmtId="0" fontId="8" fillId="0" borderId="0" xfId="0" applyFont="1" applyFill="1" applyBorder="1" applyProtection="1">
      <alignment vertical="center"/>
    </xf>
    <xf numFmtId="0" fontId="4" fillId="0" borderId="14" xfId="0" applyFont="1" applyBorder="1" applyAlignment="1" applyProtection="1">
      <alignment vertical="center"/>
    </xf>
    <xf numFmtId="0" fontId="4" fillId="0" borderId="14" xfId="0" applyFont="1" applyBorder="1" applyProtection="1">
      <alignment vertical="center"/>
    </xf>
    <xf numFmtId="0" fontId="4" fillId="0" borderId="14" xfId="0" applyFont="1" applyBorder="1" applyAlignment="1" applyProtection="1">
      <alignment vertical="top"/>
    </xf>
    <xf numFmtId="0" fontId="4" fillId="0" borderId="100" xfId="0" applyFont="1" applyBorder="1" applyAlignment="1" applyProtection="1">
      <alignment vertical="top"/>
    </xf>
    <xf numFmtId="0" fontId="26" fillId="0" borderId="0" xfId="0" applyFont="1" applyBorder="1" applyProtection="1">
      <alignment vertical="center"/>
    </xf>
    <xf numFmtId="38" fontId="21" fillId="0" borderId="15" xfId="1" applyFont="1" applyBorder="1" applyAlignment="1" applyProtection="1">
      <alignment vertical="center"/>
    </xf>
    <xf numFmtId="0" fontId="14" fillId="0" borderId="0" xfId="0" applyFont="1" applyBorder="1" applyProtection="1">
      <alignment vertical="center"/>
    </xf>
    <xf numFmtId="0" fontId="8" fillId="0" borderId="82" xfId="0" applyFont="1" applyBorder="1" applyAlignment="1" applyProtection="1">
      <alignment vertical="top"/>
    </xf>
    <xf numFmtId="38" fontId="21" fillId="0" borderId="11" xfId="1" applyFont="1" applyFill="1" applyBorder="1" applyAlignment="1" applyProtection="1">
      <alignment vertical="center"/>
    </xf>
    <xf numFmtId="49" fontId="4" fillId="0" borderId="11" xfId="0" applyNumberFormat="1" applyFont="1" applyBorder="1" applyAlignment="1" applyProtection="1">
      <alignment horizontal="center" vertical="center"/>
    </xf>
    <xf numFmtId="38" fontId="21" fillId="0" borderId="11" xfId="1" applyFont="1" applyBorder="1" applyAlignment="1" applyProtection="1">
      <alignment vertical="center"/>
    </xf>
    <xf numFmtId="38" fontId="21" fillId="0" borderId="50" xfId="1" applyFont="1" applyBorder="1" applyAlignment="1" applyProtection="1">
      <alignment vertical="center"/>
    </xf>
    <xf numFmtId="0" fontId="4" fillId="0" borderId="9" xfId="0" applyFont="1" applyBorder="1" applyAlignment="1" applyProtection="1">
      <alignment horizontal="center" vertical="center"/>
    </xf>
    <xf numFmtId="0" fontId="4" fillId="0" borderId="82" xfId="0" applyFont="1" applyBorder="1" applyAlignment="1" applyProtection="1">
      <alignment horizontal="center" vertical="center"/>
    </xf>
    <xf numFmtId="0" fontId="4" fillId="0" borderId="14" xfId="0" applyFont="1" applyBorder="1" applyAlignment="1" applyProtection="1">
      <alignment horizontal="center" vertical="center"/>
    </xf>
    <xf numFmtId="38" fontId="21" fillId="0" borderId="14" xfId="1" applyFont="1" applyFill="1" applyBorder="1" applyAlignment="1" applyProtection="1">
      <alignment vertical="center"/>
    </xf>
    <xf numFmtId="38" fontId="21" fillId="0" borderId="14" xfId="1" applyFont="1" applyBorder="1" applyAlignment="1" applyProtection="1">
      <alignment vertical="center"/>
    </xf>
    <xf numFmtId="38" fontId="21" fillId="0" borderId="100" xfId="1" applyFont="1" applyBorder="1" applyAlignment="1" applyProtection="1">
      <alignment vertical="center"/>
    </xf>
    <xf numFmtId="0" fontId="4" fillId="0" borderId="132" xfId="0" applyFont="1" applyFill="1" applyBorder="1" applyAlignment="1" applyProtection="1">
      <alignment horizontal="center" vertical="center"/>
    </xf>
    <xf numFmtId="0" fontId="4" fillId="0" borderId="133" xfId="0" applyFont="1" applyFill="1" applyBorder="1" applyAlignment="1" applyProtection="1">
      <alignment horizontal="center" vertical="center"/>
    </xf>
    <xf numFmtId="0" fontId="4" fillId="0" borderId="135" xfId="0" applyNumberFormat="1" applyFont="1" applyFill="1" applyBorder="1" applyAlignment="1" applyProtection="1">
      <alignment vertical="center"/>
    </xf>
    <xf numFmtId="0" fontId="4" fillId="0" borderId="135" xfId="0" applyFont="1" applyFill="1" applyBorder="1" applyProtection="1">
      <alignment vertical="center"/>
    </xf>
    <xf numFmtId="0" fontId="4" fillId="0" borderId="136" xfId="0" applyFont="1" applyFill="1" applyBorder="1" applyProtection="1">
      <alignment vertical="center"/>
    </xf>
    <xf numFmtId="0" fontId="7" fillId="0" borderId="0" xfId="0" applyFont="1" applyFill="1" applyBorder="1" applyAlignment="1" applyProtection="1">
      <alignment vertical="top"/>
    </xf>
    <xf numFmtId="0" fontId="12" fillId="6" borderId="0" xfId="0" applyFont="1" applyFill="1" applyAlignment="1" applyProtection="1">
      <alignment vertical="center"/>
    </xf>
    <xf numFmtId="0" fontId="5" fillId="6" borderId="0" xfId="0" applyFont="1" applyFill="1" applyAlignment="1" applyProtection="1">
      <alignment vertical="center"/>
    </xf>
    <xf numFmtId="0" fontId="7" fillId="7" borderId="141" xfId="0" applyFont="1" applyFill="1" applyBorder="1" applyAlignment="1" applyProtection="1">
      <alignment vertical="top" shrinkToFit="1"/>
      <protection locked="0"/>
    </xf>
    <xf numFmtId="0" fontId="26" fillId="0" borderId="102" xfId="0" applyFont="1" applyBorder="1" applyAlignment="1" applyProtection="1">
      <alignment horizontal="center" vertical="center" shrinkToFit="1"/>
    </xf>
    <xf numFmtId="0" fontId="26" fillId="0" borderId="16" xfId="0" applyFont="1" applyBorder="1" applyAlignment="1" applyProtection="1">
      <alignment horizontal="center" vertical="center" shrinkToFit="1"/>
    </xf>
    <xf numFmtId="0" fontId="26" fillId="0" borderId="101" xfId="0" applyFont="1" applyBorder="1" applyAlignment="1" applyProtection="1">
      <alignment horizontal="center" vertical="center" shrinkToFit="1"/>
    </xf>
    <xf numFmtId="0" fontId="22" fillId="8" borderId="14" xfId="0" applyFont="1" applyFill="1" applyBorder="1" applyAlignment="1" applyProtection="1">
      <alignment horizontal="center" vertical="center" wrapText="1"/>
    </xf>
    <xf numFmtId="0" fontId="4" fillId="0" borderId="11" xfId="0" applyFont="1" applyBorder="1" applyProtection="1">
      <alignment vertical="center"/>
    </xf>
    <xf numFmtId="38" fontId="22" fillId="8" borderId="14" xfId="1" applyFont="1" applyFill="1" applyBorder="1" applyAlignment="1" applyProtection="1">
      <alignment horizontal="center" vertical="center" shrinkToFit="1"/>
    </xf>
    <xf numFmtId="0" fontId="4" fillId="0" borderId="0" xfId="0" applyFont="1" applyBorder="1" applyAlignment="1" applyProtection="1">
      <alignment vertical="center"/>
    </xf>
    <xf numFmtId="38" fontId="24" fillId="7" borderId="57" xfId="1" applyFont="1" applyFill="1" applyBorder="1" applyAlignment="1" applyProtection="1">
      <alignment vertical="center" shrinkToFit="1"/>
      <protection locked="0"/>
    </xf>
    <xf numFmtId="38" fontId="24" fillId="7" borderId="58" xfId="1" applyFont="1" applyFill="1" applyBorder="1" applyAlignment="1" applyProtection="1">
      <alignment vertical="center" shrinkToFit="1"/>
      <protection locked="0"/>
    </xf>
    <xf numFmtId="38" fontId="24" fillId="7" borderId="59" xfId="1" applyFont="1" applyFill="1" applyBorder="1" applyAlignment="1" applyProtection="1">
      <alignment vertical="center" shrinkToFit="1"/>
      <protection locked="0"/>
    </xf>
    <xf numFmtId="0" fontId="14" fillId="0" borderId="102" xfId="0" applyFont="1" applyBorder="1" applyAlignment="1" applyProtection="1">
      <alignment horizontal="center" vertical="center" shrinkToFit="1"/>
    </xf>
    <xf numFmtId="0" fontId="26" fillId="0" borderId="17" xfId="0" applyFont="1" applyBorder="1" applyAlignment="1" applyProtection="1">
      <alignment horizontal="center" vertical="center" shrinkToFit="1"/>
    </xf>
    <xf numFmtId="38" fontId="23" fillId="8" borderId="68" xfId="1" applyFont="1" applyFill="1" applyBorder="1" applyAlignment="1" applyProtection="1">
      <alignment horizontal="right" vertical="center" shrinkToFit="1"/>
    </xf>
    <xf numFmtId="38" fontId="23" fillId="8" borderId="69" xfId="1" applyFont="1" applyFill="1" applyBorder="1" applyAlignment="1" applyProtection="1">
      <alignment horizontal="right" vertical="center" shrinkToFit="1"/>
    </xf>
    <xf numFmtId="38" fontId="23" fillId="8" borderId="70" xfId="1" applyFont="1" applyFill="1" applyBorder="1" applyAlignment="1" applyProtection="1">
      <alignment horizontal="right" vertical="center" shrinkToFit="1"/>
    </xf>
    <xf numFmtId="178" fontId="23" fillId="8" borderId="68" xfId="2" applyNumberFormat="1" applyFont="1" applyFill="1" applyBorder="1" applyAlignment="1" applyProtection="1">
      <alignment horizontal="right" vertical="center" shrinkToFit="1"/>
    </xf>
    <xf numFmtId="178" fontId="23" fillId="8" borderId="69" xfId="2" applyNumberFormat="1" applyFont="1" applyFill="1" applyBorder="1" applyAlignment="1" applyProtection="1">
      <alignment horizontal="right" vertical="center" shrinkToFit="1"/>
    </xf>
    <xf numFmtId="178" fontId="23" fillId="8" borderId="70" xfId="2" applyNumberFormat="1" applyFont="1" applyFill="1" applyBorder="1" applyAlignment="1" applyProtection="1">
      <alignment horizontal="right" vertical="center" shrinkToFit="1"/>
    </xf>
    <xf numFmtId="38" fontId="24" fillId="7" borderId="71" xfId="1" applyFont="1" applyFill="1" applyBorder="1" applyAlignment="1" applyProtection="1">
      <alignment vertical="center" shrinkToFit="1"/>
      <protection locked="0"/>
    </xf>
    <xf numFmtId="38" fontId="24" fillId="7" borderId="73" xfId="1" applyFont="1" applyFill="1" applyBorder="1" applyAlignment="1" applyProtection="1">
      <alignment vertical="center" shrinkToFit="1"/>
      <protection locked="0"/>
    </xf>
    <xf numFmtId="38" fontId="24" fillId="7" borderId="72" xfId="1" applyFont="1" applyFill="1" applyBorder="1" applyAlignment="1" applyProtection="1">
      <alignment vertical="center" shrinkToFit="1"/>
      <protection locked="0"/>
    </xf>
    <xf numFmtId="0" fontId="4" fillId="0" borderId="84" xfId="0" applyNumberFormat="1" applyFont="1" applyFill="1" applyBorder="1" applyAlignment="1" applyProtection="1">
      <alignment horizontal="center" vertical="center"/>
    </xf>
    <xf numFmtId="176" fontId="4" fillId="7" borderId="84" xfId="0" applyNumberFormat="1" applyFont="1" applyFill="1" applyBorder="1" applyAlignment="1" applyProtection="1">
      <alignment horizontal="right" vertical="center"/>
      <protection locked="0"/>
    </xf>
    <xf numFmtId="176" fontId="9" fillId="7" borderId="84" xfId="0" applyNumberFormat="1" applyFont="1" applyFill="1" applyBorder="1" applyAlignment="1" applyProtection="1">
      <alignment horizontal="right" vertical="center"/>
      <protection locked="0"/>
    </xf>
    <xf numFmtId="0" fontId="4" fillId="7" borderId="84" xfId="0" applyFont="1" applyFill="1" applyBorder="1" applyAlignment="1" applyProtection="1">
      <alignment horizontal="right" vertical="center"/>
      <protection locked="0"/>
    </xf>
    <xf numFmtId="38" fontId="21" fillId="7" borderId="125" xfId="1" applyFont="1" applyFill="1" applyBorder="1" applyAlignment="1" applyProtection="1">
      <alignment vertical="center"/>
      <protection locked="0"/>
    </xf>
    <xf numFmtId="38" fontId="21" fillId="7" borderId="126" xfId="1" applyFont="1" applyFill="1" applyBorder="1" applyAlignment="1" applyProtection="1">
      <alignment vertical="center"/>
      <protection locked="0"/>
    </xf>
    <xf numFmtId="0" fontId="4" fillId="0" borderId="102" xfId="0" applyFont="1" applyBorder="1" applyAlignment="1" applyProtection="1">
      <alignment horizontal="center" vertical="center" shrinkToFit="1"/>
    </xf>
    <xf numFmtId="0" fontId="4" fillId="0" borderId="16" xfId="0" applyFont="1" applyBorder="1" applyAlignment="1" applyProtection="1">
      <alignment horizontal="center" vertical="center" shrinkToFit="1"/>
    </xf>
    <xf numFmtId="0" fontId="4" fillId="0" borderId="101" xfId="0" applyFont="1" applyBorder="1" applyAlignment="1" applyProtection="1">
      <alignment horizontal="center" vertical="center" shrinkToFit="1"/>
    </xf>
    <xf numFmtId="38" fontId="21" fillId="7" borderId="105" xfId="1" applyFont="1" applyFill="1" applyBorder="1" applyAlignment="1" applyProtection="1">
      <alignment vertical="center"/>
      <protection locked="0"/>
    </xf>
    <xf numFmtId="38" fontId="21" fillId="7" borderId="106" xfId="1" applyFont="1" applyFill="1" applyBorder="1" applyAlignment="1" applyProtection="1">
      <alignment vertical="center"/>
      <protection locked="0"/>
    </xf>
    <xf numFmtId="49" fontId="4" fillId="0" borderId="112" xfId="0" applyNumberFormat="1" applyFont="1" applyBorder="1" applyAlignment="1" applyProtection="1">
      <alignment horizontal="center" vertical="center"/>
    </xf>
    <xf numFmtId="38" fontId="21" fillId="8" borderId="109" xfId="1" applyFont="1" applyFill="1" applyBorder="1" applyAlignment="1" applyProtection="1">
      <alignment vertical="center"/>
    </xf>
    <xf numFmtId="38" fontId="21" fillId="8" borderId="84" xfId="1" applyFont="1" applyFill="1" applyBorder="1" applyAlignment="1" applyProtection="1">
      <alignment vertical="center"/>
    </xf>
    <xf numFmtId="38" fontId="21" fillId="8" borderId="85" xfId="1" applyFont="1" applyFill="1" applyBorder="1" applyAlignment="1" applyProtection="1">
      <alignment vertical="center"/>
    </xf>
    <xf numFmtId="0" fontId="4" fillId="0" borderId="120" xfId="0" applyFont="1" applyBorder="1" applyAlignment="1" applyProtection="1">
      <alignment vertical="center"/>
    </xf>
    <xf numFmtId="0" fontId="4" fillId="0" borderId="84" xfId="0" applyFont="1" applyBorder="1" applyAlignment="1" applyProtection="1">
      <alignment vertical="center"/>
    </xf>
    <xf numFmtId="0" fontId="4" fillId="0" borderId="85" xfId="0" applyFont="1" applyBorder="1" applyAlignment="1" applyProtection="1">
      <alignment vertical="center"/>
    </xf>
    <xf numFmtId="0" fontId="4" fillId="0" borderId="87" xfId="0" applyNumberFormat="1" applyFont="1" applyFill="1" applyBorder="1" applyAlignment="1" applyProtection="1">
      <alignment horizontal="center" vertical="center"/>
    </xf>
    <xf numFmtId="176" fontId="4" fillId="7" borderId="87" xfId="0" applyNumberFormat="1" applyFont="1" applyFill="1" applyBorder="1" applyAlignment="1" applyProtection="1">
      <alignment horizontal="right" vertical="center"/>
      <protection locked="0"/>
    </xf>
    <xf numFmtId="176" fontId="9" fillId="7" borderId="87" xfId="0" applyNumberFormat="1" applyFont="1" applyFill="1" applyBorder="1" applyAlignment="1" applyProtection="1">
      <alignment horizontal="right" vertical="center"/>
      <protection locked="0"/>
    </xf>
    <xf numFmtId="0" fontId="4" fillId="7" borderId="87" xfId="0" applyFont="1" applyFill="1" applyBorder="1" applyAlignment="1" applyProtection="1">
      <alignment horizontal="right" vertical="center"/>
      <protection locked="0"/>
    </xf>
    <xf numFmtId="0" fontId="12" fillId="5" borderId="0" xfId="0" applyFont="1" applyFill="1" applyAlignment="1" applyProtection="1">
      <alignment horizontal="left" vertical="center"/>
    </xf>
    <xf numFmtId="38" fontId="21" fillId="8" borderId="113" xfId="1" applyFont="1" applyFill="1" applyBorder="1" applyAlignment="1" applyProtection="1">
      <alignment vertical="center"/>
    </xf>
    <xf numFmtId="38" fontId="21" fillId="8" borderId="87" xfId="1" applyFont="1" applyFill="1" applyBorder="1" applyAlignment="1" applyProtection="1">
      <alignment vertical="center"/>
    </xf>
    <xf numFmtId="38" fontId="21" fillId="8" borderId="88" xfId="1" applyFont="1" applyFill="1" applyBorder="1" applyAlignment="1" applyProtection="1">
      <alignment vertical="center"/>
    </xf>
    <xf numFmtId="38" fontId="21" fillId="8" borderId="119" xfId="1" applyFont="1" applyFill="1" applyBorder="1" applyAlignment="1" applyProtection="1">
      <alignment vertical="center"/>
    </xf>
    <xf numFmtId="38" fontId="21" fillId="8" borderId="112" xfId="1" applyFont="1" applyFill="1" applyBorder="1" applyAlignment="1" applyProtection="1">
      <alignment vertical="center"/>
    </xf>
    <xf numFmtId="0" fontId="4" fillId="0" borderId="122" xfId="0" applyFont="1" applyBorder="1" applyAlignment="1" applyProtection="1">
      <alignment vertical="center"/>
    </xf>
    <xf numFmtId="0" fontId="4" fillId="0" borderId="123" xfId="0" applyFont="1" applyBorder="1" applyAlignment="1" applyProtection="1">
      <alignment vertical="center"/>
    </xf>
    <xf numFmtId="0" fontId="4" fillId="0" borderId="124" xfId="0" applyFont="1" applyBorder="1" applyAlignment="1" applyProtection="1">
      <alignment vertical="center"/>
    </xf>
    <xf numFmtId="0" fontId="4" fillId="0" borderId="121" xfId="0" applyFont="1" applyBorder="1" applyAlignment="1" applyProtection="1">
      <alignment horizontal="center" vertical="center"/>
    </xf>
    <xf numFmtId="0" fontId="4" fillId="0" borderId="87" xfId="0" applyFont="1" applyBorder="1" applyAlignment="1" applyProtection="1">
      <alignment horizontal="center" vertical="center"/>
    </xf>
    <xf numFmtId="0" fontId="4" fillId="0" borderId="88" xfId="0" applyFont="1" applyBorder="1" applyAlignment="1" applyProtection="1">
      <alignment horizontal="center" vertical="center"/>
    </xf>
    <xf numFmtId="0" fontId="4" fillId="8" borderId="14" xfId="0" applyFont="1" applyFill="1" applyBorder="1" applyAlignment="1" applyProtection="1">
      <alignment horizontal="center" vertical="center" wrapText="1"/>
    </xf>
    <xf numFmtId="0" fontId="4" fillId="0" borderId="114" xfId="0" applyFont="1" applyBorder="1" applyAlignment="1" applyProtection="1">
      <alignment horizontal="center" vertical="center" shrinkToFit="1"/>
    </xf>
    <xf numFmtId="0" fontId="4" fillId="0" borderId="115" xfId="0" applyFont="1" applyBorder="1" applyAlignment="1" applyProtection="1">
      <alignment horizontal="center" vertical="center" shrinkToFit="1"/>
    </xf>
    <xf numFmtId="0" fontId="4" fillId="0" borderId="116" xfId="0" applyFont="1" applyBorder="1" applyAlignment="1" applyProtection="1">
      <alignment horizontal="center" vertical="center" shrinkToFit="1"/>
    </xf>
    <xf numFmtId="0" fontId="4" fillId="0" borderId="117" xfId="0" applyFont="1" applyBorder="1" applyAlignment="1" applyProtection="1">
      <alignment horizontal="center" vertical="center" shrinkToFit="1"/>
    </xf>
    <xf numFmtId="0" fontId="4" fillId="0" borderId="103" xfId="0" applyFont="1" applyBorder="1" applyAlignment="1" applyProtection="1">
      <alignment horizontal="center" vertical="center" shrinkToFit="1"/>
    </xf>
    <xf numFmtId="0" fontId="4" fillId="0" borderId="104" xfId="0" applyFont="1" applyBorder="1" applyAlignment="1" applyProtection="1">
      <alignment horizontal="center" vertical="center" shrinkToFit="1"/>
    </xf>
    <xf numFmtId="0" fontId="4" fillId="0" borderId="118" xfId="0" applyFont="1" applyBorder="1" applyAlignment="1" applyProtection="1">
      <alignment horizontal="center" vertical="center" shrinkToFit="1"/>
    </xf>
    <xf numFmtId="0" fontId="4" fillId="0" borderId="110" xfId="0" applyFont="1" applyBorder="1" applyAlignment="1" applyProtection="1">
      <alignment horizontal="center" vertical="center" shrinkToFit="1"/>
    </xf>
    <xf numFmtId="0" fontId="4" fillId="0" borderId="111" xfId="0" applyFont="1" applyBorder="1" applyAlignment="1" applyProtection="1">
      <alignment horizontal="center" vertical="center" shrinkToFit="1"/>
    </xf>
    <xf numFmtId="0" fontId="4" fillId="0" borderId="13" xfId="0" applyFont="1" applyBorder="1" applyAlignment="1" applyProtection="1">
      <alignment horizontal="center" vertical="center"/>
    </xf>
    <xf numFmtId="0" fontId="4" fillId="0" borderId="16" xfId="0" applyFont="1" applyBorder="1" applyAlignment="1" applyProtection="1">
      <alignment horizontal="center" vertical="center"/>
    </xf>
    <xf numFmtId="0" fontId="4" fillId="0" borderId="17" xfId="0" applyFont="1" applyBorder="1" applyAlignment="1" applyProtection="1">
      <alignment horizontal="center" vertical="center"/>
    </xf>
    <xf numFmtId="38" fontId="21" fillId="8" borderId="125" xfId="1" applyFont="1" applyFill="1" applyBorder="1" applyAlignment="1" applyProtection="1">
      <alignment vertical="center"/>
    </xf>
    <xf numFmtId="38" fontId="21" fillId="8" borderId="126" xfId="1" applyFont="1" applyFill="1" applyBorder="1" applyAlignment="1" applyProtection="1">
      <alignment vertical="center"/>
    </xf>
    <xf numFmtId="38" fontId="21" fillId="0" borderId="127" xfId="1" applyFont="1" applyBorder="1" applyAlignment="1" applyProtection="1">
      <alignment horizontal="center" vertical="center"/>
    </xf>
    <xf numFmtId="38" fontId="21" fillId="0" borderId="123" xfId="1" applyFont="1" applyBorder="1" applyAlignment="1" applyProtection="1">
      <alignment horizontal="center" vertical="center"/>
    </xf>
    <xf numFmtId="38" fontId="21" fillId="0" borderId="128" xfId="1" applyFont="1" applyBorder="1" applyAlignment="1" applyProtection="1">
      <alignment horizontal="center" vertical="center"/>
    </xf>
    <xf numFmtId="38" fontId="21" fillId="0" borderId="107" xfId="1" applyFont="1" applyBorder="1" applyAlignment="1" applyProtection="1">
      <alignment horizontal="center" vertical="center"/>
    </xf>
    <xf numFmtId="38" fontId="21" fillId="0" borderId="84" xfId="1" applyFont="1" applyBorder="1" applyAlignment="1" applyProtection="1">
      <alignment horizontal="center" vertical="center"/>
    </xf>
    <xf numFmtId="38" fontId="21" fillId="0" borderId="108" xfId="1" applyFont="1" applyBorder="1" applyAlignment="1" applyProtection="1">
      <alignment horizontal="center" vertical="center"/>
    </xf>
    <xf numFmtId="38" fontId="21" fillId="8" borderId="129" xfId="1" applyFont="1" applyFill="1" applyBorder="1" applyAlignment="1" applyProtection="1">
      <alignment vertical="center"/>
    </xf>
    <xf numFmtId="38" fontId="21" fillId="8" borderId="123" xfId="1" applyFont="1" applyFill="1" applyBorder="1" applyAlignment="1" applyProtection="1">
      <alignment vertical="center"/>
    </xf>
    <xf numFmtId="38" fontId="21" fillId="8" borderId="124" xfId="1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left" vertical="top" wrapText="1"/>
    </xf>
    <xf numFmtId="0" fontId="4" fillId="0" borderId="71" xfId="0" applyFont="1" applyBorder="1" applyAlignment="1" applyProtection="1">
      <alignment horizontal="center" vertical="center"/>
    </xf>
    <xf numFmtId="0" fontId="4" fillId="0" borderId="73" xfId="0" applyFont="1" applyBorder="1" applyAlignment="1" applyProtection="1">
      <alignment horizontal="center" vertical="center"/>
    </xf>
    <xf numFmtId="0" fontId="4" fillId="0" borderId="72" xfId="0" applyFont="1" applyBorder="1" applyAlignment="1" applyProtection="1">
      <alignment horizontal="center" vertical="center"/>
    </xf>
    <xf numFmtId="49" fontId="25" fillId="0" borderId="0" xfId="0" applyNumberFormat="1" applyFont="1" applyBorder="1" applyAlignment="1" applyProtection="1">
      <alignment horizontal="center" vertical="center" wrapText="1"/>
    </xf>
    <xf numFmtId="0" fontId="4" fillId="0" borderId="74" xfId="0" applyFont="1" applyBorder="1" applyAlignment="1" applyProtection="1">
      <alignment horizontal="left" vertical="center"/>
    </xf>
    <xf numFmtId="0" fontId="4" fillId="0" borderId="3" xfId="0" applyFont="1" applyBorder="1" applyAlignment="1" applyProtection="1">
      <alignment horizontal="left" vertical="center"/>
    </xf>
    <xf numFmtId="0" fontId="4" fillId="0" borderId="1" xfId="0" applyFont="1" applyBorder="1" applyAlignment="1" applyProtection="1">
      <alignment horizontal="left" vertical="center"/>
    </xf>
    <xf numFmtId="177" fontId="23" fillId="8" borderId="68" xfId="2" applyNumberFormat="1" applyFont="1" applyFill="1" applyBorder="1" applyAlignment="1" applyProtection="1">
      <alignment horizontal="right" vertical="center" shrinkToFit="1"/>
    </xf>
    <xf numFmtId="177" fontId="23" fillId="8" borderId="69" xfId="2" applyNumberFormat="1" applyFont="1" applyFill="1" applyBorder="1" applyAlignment="1" applyProtection="1">
      <alignment horizontal="right" vertical="center" shrinkToFit="1"/>
    </xf>
    <xf numFmtId="177" fontId="23" fillId="8" borderId="70" xfId="2" applyNumberFormat="1" applyFont="1" applyFill="1" applyBorder="1" applyAlignment="1" applyProtection="1">
      <alignment horizontal="right" vertical="center" shrinkToFit="1"/>
    </xf>
    <xf numFmtId="0" fontId="4" fillId="7" borderId="56" xfId="0" applyNumberFormat="1" applyFont="1" applyFill="1" applyBorder="1" applyAlignment="1" applyProtection="1">
      <alignment horizontal="center" vertical="center"/>
      <protection locked="0"/>
    </xf>
    <xf numFmtId="0" fontId="4" fillId="7" borderId="47" xfId="0" applyNumberFormat="1" applyFont="1" applyFill="1" applyBorder="1" applyAlignment="1" applyProtection="1">
      <alignment horizontal="center" vertical="center"/>
      <protection locked="0"/>
    </xf>
    <xf numFmtId="0" fontId="4" fillId="7" borderId="62" xfId="0" applyNumberFormat="1" applyFont="1" applyFill="1" applyBorder="1" applyAlignment="1" applyProtection="1">
      <alignment horizontal="center" vertical="center"/>
      <protection locked="0"/>
    </xf>
    <xf numFmtId="0" fontId="4" fillId="7" borderId="2" xfId="0" applyFont="1" applyFill="1" applyBorder="1" applyAlignment="1" applyProtection="1">
      <alignment horizontal="left" vertical="center" wrapText="1"/>
      <protection locked="0"/>
    </xf>
    <xf numFmtId="0" fontId="4" fillId="7" borderId="3" xfId="0" applyFont="1" applyFill="1" applyBorder="1" applyAlignment="1" applyProtection="1">
      <alignment horizontal="left" vertical="center" wrapText="1"/>
      <protection locked="0"/>
    </xf>
    <xf numFmtId="0" fontId="4" fillId="7" borderId="8" xfId="0" applyFont="1" applyFill="1" applyBorder="1" applyAlignment="1" applyProtection="1">
      <alignment horizontal="left" vertical="center" wrapText="1"/>
      <protection locked="0"/>
    </xf>
    <xf numFmtId="0" fontId="7" fillId="0" borderId="0" xfId="0" applyFont="1" applyFill="1" applyBorder="1" applyAlignment="1" applyProtection="1">
      <alignment horizontal="right" vertical="center"/>
    </xf>
    <xf numFmtId="0" fontId="5" fillId="6" borderId="0" xfId="0" applyFont="1" applyFill="1" applyBorder="1" applyAlignment="1" applyProtection="1">
      <alignment horizontal="center" vertical="center"/>
    </xf>
    <xf numFmtId="0" fontId="4" fillId="7" borderId="0" xfId="0" applyFont="1" applyFill="1" applyAlignment="1" applyProtection="1">
      <alignment horizontal="right" vertical="center"/>
      <protection locked="0"/>
    </xf>
    <xf numFmtId="176" fontId="28" fillId="7" borderId="140" xfId="0" applyNumberFormat="1" applyFont="1" applyFill="1" applyBorder="1" applyAlignment="1" applyProtection="1">
      <alignment horizontal="right" vertical="center"/>
      <protection locked="0"/>
    </xf>
    <xf numFmtId="176" fontId="28" fillId="7" borderId="134" xfId="0" applyNumberFormat="1" applyFont="1" applyFill="1" applyBorder="1" applyAlignment="1" applyProtection="1">
      <alignment horizontal="right" vertical="center"/>
      <protection locked="0"/>
    </xf>
    <xf numFmtId="0" fontId="21" fillId="7" borderId="140" xfId="0" applyFont="1" applyFill="1" applyBorder="1" applyAlignment="1" applyProtection="1">
      <alignment horizontal="right" vertical="center"/>
      <protection locked="0"/>
    </xf>
    <xf numFmtId="0" fontId="21" fillId="7" borderId="134" xfId="0" applyFont="1" applyFill="1" applyBorder="1" applyAlignment="1" applyProtection="1">
      <alignment horizontal="right" vertical="center"/>
      <protection locked="0"/>
    </xf>
    <xf numFmtId="0" fontId="21" fillId="7" borderId="138" xfId="0" applyFont="1" applyFill="1" applyBorder="1" applyAlignment="1" applyProtection="1">
      <alignment horizontal="center" vertical="center"/>
      <protection locked="0"/>
    </xf>
    <xf numFmtId="0" fontId="21" fillId="7" borderId="139" xfId="0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133" xfId="0" applyFont="1" applyBorder="1" applyAlignment="1" applyProtection="1">
      <alignment horizontal="left" vertical="center" wrapText="1"/>
    </xf>
    <xf numFmtId="0" fontId="4" fillId="0" borderId="138" xfId="0" applyFont="1" applyBorder="1" applyAlignment="1" applyProtection="1">
      <alignment horizontal="left" vertical="center" wrapText="1"/>
    </xf>
    <xf numFmtId="0" fontId="4" fillId="4" borderId="0" xfId="0" quotePrefix="1" applyFont="1" applyFill="1" applyBorder="1" applyAlignment="1" applyProtection="1">
      <alignment horizontal="center" vertical="center"/>
    </xf>
    <xf numFmtId="176" fontId="9" fillId="7" borderId="16" xfId="0" applyNumberFormat="1" applyFont="1" applyFill="1" applyBorder="1" applyAlignment="1" applyProtection="1">
      <alignment horizontal="right" vertical="center"/>
      <protection locked="0"/>
    </xf>
    <xf numFmtId="0" fontId="4" fillId="4" borderId="0" xfId="0" applyFont="1" applyFill="1" applyBorder="1" applyAlignment="1" applyProtection="1">
      <alignment horizontal="right" vertical="center"/>
    </xf>
    <xf numFmtId="0" fontId="4" fillId="4" borderId="0" xfId="0" applyFont="1" applyFill="1" applyBorder="1" applyAlignment="1" applyProtection="1">
      <alignment horizontal="center" vertical="center"/>
    </xf>
    <xf numFmtId="0" fontId="4" fillId="7" borderId="16" xfId="0" applyFont="1" applyFill="1" applyBorder="1" applyAlignment="1" applyProtection="1">
      <alignment horizontal="right" vertical="center"/>
      <protection locked="0"/>
    </xf>
    <xf numFmtId="0" fontId="4" fillId="0" borderId="14" xfId="0" applyFont="1" applyFill="1" applyBorder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176" fontId="4" fillId="7" borderId="16" xfId="0" applyNumberFormat="1" applyFont="1" applyFill="1" applyBorder="1" applyAlignment="1" applyProtection="1">
      <alignment horizontal="right" vertical="center"/>
      <protection locked="0"/>
    </xf>
    <xf numFmtId="0" fontId="4" fillId="0" borderId="13" xfId="0" applyNumberFormat="1" applyFont="1" applyFill="1" applyBorder="1" applyAlignment="1" applyProtection="1">
      <alignment horizontal="center" vertical="center"/>
    </xf>
    <xf numFmtId="0" fontId="4" fillId="0" borderId="16" xfId="0" applyNumberFormat="1" applyFont="1" applyFill="1" applyBorder="1" applyAlignment="1" applyProtection="1">
      <alignment horizontal="center" vertical="center"/>
    </xf>
    <xf numFmtId="0" fontId="7" fillId="0" borderId="0" xfId="0" applyFont="1" applyAlignment="1" applyProtection="1">
      <alignment horizontal="left" vertical="center" wrapText="1"/>
    </xf>
    <xf numFmtId="0" fontId="7" fillId="0" borderId="132" xfId="0" applyFont="1" applyBorder="1" applyAlignment="1" applyProtection="1">
      <alignment horizontal="left" vertical="center" wrapText="1"/>
    </xf>
    <xf numFmtId="0" fontId="7" fillId="0" borderId="137" xfId="0" applyFont="1" applyBorder="1" applyAlignment="1" applyProtection="1">
      <alignment horizontal="left" vertical="center" wrapText="1"/>
    </xf>
    <xf numFmtId="0" fontId="4" fillId="0" borderId="137" xfId="0" applyNumberFormat="1" applyFont="1" applyFill="1" applyBorder="1" applyAlignment="1" applyProtection="1">
      <alignment horizontal="center" vertical="center"/>
    </xf>
    <xf numFmtId="0" fontId="4" fillId="0" borderId="134" xfId="0" applyNumberFormat="1" applyFont="1" applyFill="1" applyBorder="1" applyAlignment="1" applyProtection="1">
      <alignment horizontal="center" vertical="center"/>
    </xf>
    <xf numFmtId="176" fontId="21" fillId="7" borderId="140" xfId="0" applyNumberFormat="1" applyFont="1" applyFill="1" applyBorder="1" applyAlignment="1" applyProtection="1">
      <alignment horizontal="right" vertical="center"/>
      <protection locked="0"/>
    </xf>
    <xf numFmtId="176" fontId="21" fillId="7" borderId="134" xfId="0" applyNumberFormat="1" applyFont="1" applyFill="1" applyBorder="1" applyAlignment="1" applyProtection="1">
      <alignment horizontal="right" vertical="center"/>
      <protection locked="0"/>
    </xf>
    <xf numFmtId="49" fontId="4" fillId="7" borderId="2" xfId="0" applyNumberFormat="1" applyFont="1" applyFill="1" applyBorder="1" applyAlignment="1" applyProtection="1">
      <alignment horizontal="left" vertical="center"/>
      <protection locked="0"/>
    </xf>
    <xf numFmtId="49" fontId="4" fillId="7" borderId="3" xfId="0" applyNumberFormat="1" applyFont="1" applyFill="1" applyBorder="1" applyAlignment="1" applyProtection="1">
      <alignment horizontal="left" vertical="center"/>
      <protection locked="0"/>
    </xf>
    <xf numFmtId="49" fontId="4" fillId="7" borderId="1" xfId="0" applyNumberFormat="1" applyFont="1" applyFill="1" applyBorder="1" applyAlignment="1" applyProtection="1">
      <alignment horizontal="left" vertical="center"/>
      <protection locked="0"/>
    </xf>
    <xf numFmtId="0" fontId="4" fillId="0" borderId="22" xfId="0" applyFont="1" applyBorder="1" applyAlignment="1" applyProtection="1">
      <alignment horizontal="left" vertical="center"/>
    </xf>
    <xf numFmtId="0" fontId="4" fillId="0" borderId="5" xfId="0" applyFont="1" applyBorder="1" applyAlignment="1" applyProtection="1">
      <alignment horizontal="left" vertical="center"/>
    </xf>
    <xf numFmtId="49" fontId="9" fillId="7" borderId="21" xfId="0" quotePrefix="1" applyNumberFormat="1" applyFont="1" applyFill="1" applyBorder="1" applyAlignment="1" applyProtection="1">
      <alignment horizontal="left" vertical="center"/>
      <protection locked="0"/>
    </xf>
    <xf numFmtId="49" fontId="9" fillId="7" borderId="22" xfId="0" quotePrefix="1" applyNumberFormat="1" applyFont="1" applyFill="1" applyBorder="1" applyAlignment="1" applyProtection="1">
      <alignment horizontal="left" vertical="center"/>
      <protection locked="0"/>
    </xf>
    <xf numFmtId="49" fontId="9" fillId="7" borderId="5" xfId="0" quotePrefix="1" applyNumberFormat="1" applyFont="1" applyFill="1" applyBorder="1" applyAlignment="1" applyProtection="1">
      <alignment horizontal="left" vertical="center"/>
      <protection locked="0"/>
    </xf>
    <xf numFmtId="0" fontId="14" fillId="0" borderId="21" xfId="0" applyFont="1" applyBorder="1" applyProtection="1">
      <alignment vertical="center"/>
    </xf>
    <xf numFmtId="0" fontId="14" fillId="0" borderId="22" xfId="0" applyFont="1" applyBorder="1" applyProtection="1">
      <alignment vertical="center"/>
    </xf>
    <xf numFmtId="0" fontId="14" fillId="0" borderId="23" xfId="0" applyFont="1" applyBorder="1" applyProtection="1">
      <alignment vertical="center"/>
    </xf>
    <xf numFmtId="0" fontId="4" fillId="0" borderId="11" xfId="0" applyFont="1" applyFill="1" applyBorder="1" applyAlignment="1" applyProtection="1">
      <alignment horizontal="left" vertical="top" wrapText="1"/>
    </xf>
    <xf numFmtId="0" fontId="4" fillId="0" borderId="64" xfId="0" applyFont="1" applyBorder="1" applyAlignment="1" applyProtection="1">
      <alignment horizontal="left" vertical="center"/>
    </xf>
    <xf numFmtId="0" fontId="4" fillId="0" borderId="65" xfId="0" applyFont="1" applyBorder="1" applyAlignment="1" applyProtection="1">
      <alignment horizontal="left" vertical="center"/>
    </xf>
    <xf numFmtId="0" fontId="4" fillId="0" borderId="66" xfId="0" applyFont="1" applyBorder="1" applyAlignment="1" applyProtection="1">
      <alignment horizontal="left" vertical="center"/>
    </xf>
    <xf numFmtId="0" fontId="4" fillId="0" borderId="3" xfId="0" applyFont="1" applyBorder="1" applyAlignment="1" applyProtection="1">
      <alignment horizontal="center" vertical="center"/>
    </xf>
    <xf numFmtId="0" fontId="4" fillId="7" borderId="2" xfId="0" applyFont="1" applyFill="1" applyBorder="1" applyAlignment="1" applyProtection="1">
      <alignment horizontal="left" vertical="center"/>
      <protection locked="0"/>
    </xf>
    <xf numFmtId="0" fontId="4" fillId="7" borderId="3" xfId="0" applyFont="1" applyFill="1" applyBorder="1" applyAlignment="1" applyProtection="1">
      <alignment horizontal="left" vertical="center"/>
      <protection locked="0"/>
    </xf>
    <xf numFmtId="0" fontId="4" fillId="7" borderId="1" xfId="0" applyFont="1" applyFill="1" applyBorder="1" applyAlignment="1" applyProtection="1">
      <alignment horizontal="left" vertical="center"/>
      <protection locked="0"/>
    </xf>
    <xf numFmtId="0" fontId="4" fillId="0" borderId="8" xfId="0" applyFont="1" applyBorder="1" applyAlignment="1" applyProtection="1">
      <alignment horizontal="center" vertical="center"/>
    </xf>
    <xf numFmtId="0" fontId="4" fillId="0" borderId="89" xfId="0" applyFont="1" applyBorder="1" applyAlignment="1" applyProtection="1">
      <alignment horizontal="left" vertical="center"/>
    </xf>
    <xf numFmtId="0" fontId="4" fillId="0" borderId="75" xfId="0" applyFont="1" applyBorder="1" applyAlignment="1" applyProtection="1">
      <alignment horizontal="left" vertical="center"/>
    </xf>
    <xf numFmtId="49" fontId="4" fillId="7" borderId="89" xfId="0" applyNumberFormat="1" applyFont="1" applyFill="1" applyBorder="1" applyAlignment="1" applyProtection="1">
      <alignment horizontal="left" vertical="top" wrapText="1"/>
      <protection locked="0"/>
    </xf>
    <xf numFmtId="49" fontId="4" fillId="7" borderId="74" xfId="0" applyNumberFormat="1" applyFont="1" applyFill="1" applyBorder="1" applyAlignment="1" applyProtection="1">
      <alignment horizontal="left" vertical="top" wrapText="1"/>
      <protection locked="0"/>
    </xf>
    <xf numFmtId="49" fontId="4" fillId="7" borderId="90" xfId="0" applyNumberFormat="1" applyFont="1" applyFill="1" applyBorder="1" applyAlignment="1" applyProtection="1">
      <alignment horizontal="left" vertical="top" wrapText="1"/>
      <protection locked="0"/>
    </xf>
    <xf numFmtId="10" fontId="23" fillId="8" borderId="68" xfId="2" applyNumberFormat="1" applyFont="1" applyFill="1" applyBorder="1" applyAlignment="1" applyProtection="1">
      <alignment horizontal="right" vertical="center" shrinkToFit="1"/>
    </xf>
    <xf numFmtId="10" fontId="23" fillId="8" borderId="69" xfId="2" applyNumberFormat="1" applyFont="1" applyFill="1" applyBorder="1" applyAlignment="1" applyProtection="1">
      <alignment horizontal="right" vertical="center" shrinkToFit="1"/>
    </xf>
    <xf numFmtId="10" fontId="23" fillId="8" borderId="70" xfId="2" applyNumberFormat="1" applyFont="1" applyFill="1" applyBorder="1" applyAlignment="1" applyProtection="1">
      <alignment horizontal="right" vertical="center" shrinkToFit="1"/>
    </xf>
    <xf numFmtId="0" fontId="4" fillId="0" borderId="2" xfId="0" applyFont="1" applyBorder="1" applyAlignment="1" applyProtection="1">
      <alignment horizontal="left" vertical="center"/>
    </xf>
    <xf numFmtId="0" fontId="4" fillId="0" borderId="11" xfId="0" applyFont="1" applyBorder="1" applyAlignment="1" applyProtection="1">
      <alignment horizontal="center" vertical="center"/>
    </xf>
    <xf numFmtId="0" fontId="4" fillId="0" borderId="50" xfId="0" applyFont="1" applyBorder="1" applyAlignment="1" applyProtection="1">
      <alignment horizontal="center" vertical="center"/>
    </xf>
    <xf numFmtId="38" fontId="21" fillId="8" borderId="105" xfId="1" applyFont="1" applyFill="1" applyBorder="1" applyAlignment="1" applyProtection="1">
      <alignment vertical="center"/>
    </xf>
    <xf numFmtId="38" fontId="21" fillId="8" borderId="106" xfId="1" applyFont="1" applyFill="1" applyBorder="1" applyAlignment="1" applyProtection="1">
      <alignment vertical="center"/>
    </xf>
    <xf numFmtId="0" fontId="4" fillId="0" borderId="84" xfId="0" applyFont="1" applyBorder="1" applyAlignment="1" applyProtection="1">
      <alignment horizontal="left" vertical="center"/>
    </xf>
    <xf numFmtId="0" fontId="4" fillId="0" borderId="83" xfId="0" applyFont="1" applyBorder="1" applyAlignment="1" applyProtection="1">
      <alignment horizontal="left" vertical="center"/>
    </xf>
    <xf numFmtId="0" fontId="4" fillId="0" borderId="97" xfId="0" applyFont="1" applyBorder="1" applyAlignment="1" applyProtection="1">
      <alignment horizontal="left" vertical="center"/>
    </xf>
    <xf numFmtId="0" fontId="4" fillId="0" borderId="20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left" vertical="center"/>
    </xf>
    <xf numFmtId="0" fontId="4" fillId="0" borderId="96" xfId="0" applyFont="1" applyBorder="1" applyAlignment="1" applyProtection="1">
      <alignment horizontal="left" vertical="center"/>
    </xf>
    <xf numFmtId="0" fontId="4" fillId="0" borderId="92" xfId="0" applyFont="1" applyBorder="1" applyAlignment="1" applyProtection="1">
      <alignment horizontal="center" vertical="center"/>
    </xf>
    <xf numFmtId="0" fontId="4" fillId="0" borderId="95" xfId="0" applyFont="1" applyBorder="1" applyAlignment="1" applyProtection="1">
      <alignment horizontal="center" vertical="center"/>
    </xf>
    <xf numFmtId="0" fontId="4" fillId="0" borderId="86" xfId="0" applyFont="1" applyBorder="1" applyAlignment="1" applyProtection="1">
      <alignment horizontal="left" vertical="center"/>
    </xf>
    <xf numFmtId="0" fontId="4" fillId="0" borderId="87" xfId="0" applyFont="1" applyBorder="1" applyAlignment="1" applyProtection="1">
      <alignment horizontal="left" vertical="center"/>
    </xf>
    <xf numFmtId="0" fontId="4" fillId="0" borderId="98" xfId="0" applyFont="1" applyBorder="1" applyAlignment="1" applyProtection="1">
      <alignment horizontal="left" vertical="center"/>
    </xf>
    <xf numFmtId="0" fontId="4" fillId="0" borderId="114" xfId="0" applyFont="1" applyBorder="1" applyAlignment="1" applyProtection="1">
      <alignment horizontal="center" vertical="center"/>
    </xf>
    <xf numFmtId="0" fontId="4" fillId="0" borderId="115" xfId="0" applyFont="1" applyBorder="1" applyAlignment="1" applyProtection="1">
      <alignment horizontal="center" vertical="center"/>
    </xf>
    <xf numFmtId="0" fontId="4" fillId="0" borderId="116" xfId="0" applyFont="1" applyBorder="1" applyAlignment="1" applyProtection="1">
      <alignment horizontal="center" vertical="center"/>
    </xf>
    <xf numFmtId="0" fontId="4" fillId="0" borderId="117" xfId="0" applyFont="1" applyBorder="1" applyAlignment="1" applyProtection="1">
      <alignment horizontal="center" vertical="center"/>
    </xf>
    <xf numFmtId="0" fontId="4" fillId="0" borderId="103" xfId="0" applyFont="1" applyBorder="1" applyAlignment="1" applyProtection="1">
      <alignment horizontal="center" vertical="center"/>
    </xf>
    <xf numFmtId="0" fontId="4" fillId="0" borderId="104" xfId="0" applyFont="1" applyBorder="1" applyAlignment="1" applyProtection="1">
      <alignment horizontal="center" vertical="center"/>
    </xf>
    <xf numFmtId="0" fontId="4" fillId="0" borderId="118" xfId="0" applyFont="1" applyBorder="1" applyAlignment="1" applyProtection="1">
      <alignment horizontal="center" vertical="center"/>
    </xf>
    <xf numFmtId="0" fontId="4" fillId="0" borderId="110" xfId="0" applyFont="1" applyBorder="1" applyAlignment="1" applyProtection="1">
      <alignment horizontal="center" vertical="center"/>
    </xf>
    <xf numFmtId="0" fontId="4" fillId="0" borderId="111" xfId="0" applyFont="1" applyBorder="1" applyAlignment="1" applyProtection="1">
      <alignment horizontal="center" vertical="center"/>
    </xf>
    <xf numFmtId="0" fontId="4" fillId="0" borderId="114" xfId="0" applyFont="1" applyBorder="1" applyAlignment="1" applyProtection="1">
      <alignment horizontal="center" vertical="center" wrapText="1"/>
    </xf>
    <xf numFmtId="0" fontId="4" fillId="0" borderId="56" xfId="0" applyFont="1" applyBorder="1" applyAlignment="1" applyProtection="1">
      <alignment horizontal="left" vertical="center"/>
    </xf>
    <xf numFmtId="0" fontId="4" fillId="0" borderId="47" xfId="0" applyFont="1" applyBorder="1" applyAlignment="1" applyProtection="1">
      <alignment horizontal="left" vertical="center"/>
    </xf>
    <xf numFmtId="0" fontId="4" fillId="0" borderId="130" xfId="0" applyFont="1" applyBorder="1" applyAlignment="1" applyProtection="1">
      <alignment horizontal="left" vertical="center"/>
    </xf>
    <xf numFmtId="0" fontId="4" fillId="7" borderId="67" xfId="0" applyFont="1" applyFill="1" applyBorder="1" applyAlignment="1" applyProtection="1">
      <alignment horizontal="left" vertical="center" shrinkToFit="1"/>
      <protection locked="0"/>
    </xf>
    <xf numFmtId="0" fontId="4" fillId="7" borderId="65" xfId="0" applyFont="1" applyFill="1" applyBorder="1" applyAlignment="1" applyProtection="1">
      <alignment horizontal="left" vertical="center" shrinkToFit="1"/>
      <protection locked="0"/>
    </xf>
    <xf numFmtId="0" fontId="4" fillId="7" borderId="131" xfId="0" applyFont="1" applyFill="1" applyBorder="1" applyAlignment="1" applyProtection="1">
      <alignment horizontal="left" vertical="center" shrinkToFit="1"/>
      <protection locked="0"/>
    </xf>
    <xf numFmtId="0" fontId="4" fillId="0" borderId="134" xfId="0" applyFont="1" applyFill="1" applyBorder="1" applyAlignment="1" applyProtection="1">
      <alignment horizontal="left" vertical="center" shrinkToFit="1"/>
    </xf>
    <xf numFmtId="0" fontId="4" fillId="0" borderId="135" xfId="0" applyFont="1" applyFill="1" applyBorder="1" applyAlignment="1" applyProtection="1">
      <alignment horizontal="left" vertical="center" shrinkToFit="1"/>
    </xf>
    <xf numFmtId="0" fontId="4" fillId="0" borderId="136" xfId="0" applyFont="1" applyFill="1" applyBorder="1" applyAlignment="1" applyProtection="1">
      <alignment horizontal="left" vertical="center" shrinkToFit="1"/>
    </xf>
    <xf numFmtId="0" fontId="4" fillId="0" borderId="86" xfId="0" applyFont="1" applyFill="1" applyBorder="1" applyAlignment="1" applyProtection="1">
      <alignment horizontal="left" vertical="center" shrinkToFit="1"/>
    </xf>
    <xf numFmtId="0" fontId="4" fillId="0" borderId="87" xfId="0" applyFont="1" applyFill="1" applyBorder="1" applyAlignment="1" applyProtection="1">
      <alignment horizontal="left" vertical="center" shrinkToFit="1"/>
    </xf>
    <xf numFmtId="0" fontId="4" fillId="0" borderId="88" xfId="0" applyFont="1" applyFill="1" applyBorder="1" applyAlignment="1" applyProtection="1">
      <alignment horizontal="left" vertical="center" shrinkToFit="1"/>
    </xf>
    <xf numFmtId="49" fontId="4" fillId="7" borderId="83" xfId="0" applyNumberFormat="1" applyFont="1" applyFill="1" applyBorder="1" applyAlignment="1" applyProtection="1">
      <alignment horizontal="left" vertical="top" wrapText="1"/>
      <protection locked="0"/>
    </xf>
    <xf numFmtId="49" fontId="4" fillId="7" borderId="84" xfId="0" applyNumberFormat="1" applyFont="1" applyFill="1" applyBorder="1" applyAlignment="1" applyProtection="1">
      <alignment horizontal="left" vertical="top" wrapText="1"/>
      <protection locked="0"/>
    </xf>
    <xf numFmtId="49" fontId="4" fillId="7" borderId="85" xfId="0" applyNumberFormat="1" applyFont="1" applyFill="1" applyBorder="1" applyAlignment="1" applyProtection="1">
      <alignment horizontal="left" vertical="top" wrapText="1"/>
      <protection locked="0"/>
    </xf>
    <xf numFmtId="0" fontId="0" fillId="0" borderId="84" xfId="0" applyBorder="1" applyAlignment="1" applyProtection="1">
      <alignment horizontal="left" vertical="top" wrapText="1"/>
      <protection locked="0"/>
    </xf>
    <xf numFmtId="0" fontId="0" fillId="0" borderId="85" xfId="0" applyBorder="1" applyAlignment="1" applyProtection="1">
      <alignment horizontal="left" vertical="top" wrapText="1"/>
      <protection locked="0"/>
    </xf>
    <xf numFmtId="49" fontId="4" fillId="7" borderId="86" xfId="0" applyNumberFormat="1" applyFont="1" applyFill="1" applyBorder="1" applyAlignment="1" applyProtection="1">
      <alignment horizontal="left" vertical="top" wrapText="1"/>
      <protection locked="0"/>
    </xf>
    <xf numFmtId="49" fontId="4" fillId="7" borderId="87" xfId="0" applyNumberFormat="1" applyFont="1" applyFill="1" applyBorder="1" applyAlignment="1" applyProtection="1">
      <alignment horizontal="left" vertical="top" wrapText="1"/>
      <protection locked="0"/>
    </xf>
    <xf numFmtId="49" fontId="4" fillId="7" borderId="88" xfId="0" applyNumberFormat="1" applyFont="1" applyFill="1" applyBorder="1" applyAlignment="1" applyProtection="1">
      <alignment horizontal="left" vertical="top" wrapText="1"/>
      <protection locked="0"/>
    </xf>
    <xf numFmtId="0" fontId="11" fillId="2" borderId="38" xfId="0" applyFont="1" applyFill="1" applyBorder="1" applyAlignment="1">
      <alignment horizontal="center" vertical="center"/>
    </xf>
    <xf numFmtId="0" fontId="11" fillId="2" borderId="53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</cellXfs>
  <cellStyles count="3">
    <cellStyle name="パーセント" xfId="2" builtinId="5"/>
    <cellStyle name="桁区切り" xfId="1" builtinId="6"/>
    <cellStyle name="標準" xfId="0" builtinId="0"/>
  </cellStyles>
  <dxfs count="6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colors>
    <mruColors>
      <color rgb="FFFFF4CF"/>
      <color rgb="FFFDFDEA"/>
      <color rgb="FFF5AFAF"/>
      <color rgb="FFFDFEE7"/>
      <color rgb="FFF4EDE4"/>
      <color rgb="FFF9FDDE"/>
      <color rgb="FFFDE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0.499984740745262"/>
  </sheetPr>
  <dimension ref="A1:BA2"/>
  <sheetViews>
    <sheetView showGridLines="0" showRowColHeaders="0" zoomScaleNormal="100" workbookViewId="0">
      <selection activeCell="C3" sqref="C3"/>
    </sheetView>
  </sheetViews>
  <sheetFormatPr defaultColWidth="11.5546875" defaultRowHeight="19.5" x14ac:dyDescent="0.4"/>
  <cols>
    <col min="1" max="1" width="16.44140625" customWidth="1"/>
    <col min="2" max="2" width="9.44140625" bestFit="1" customWidth="1"/>
    <col min="3" max="3" width="8.5546875" bestFit="1" customWidth="1"/>
    <col min="4" max="4" width="13.44140625" bestFit="1" customWidth="1"/>
    <col min="5" max="6" width="13.44140625" customWidth="1"/>
    <col min="7" max="7" width="15.88671875" bestFit="1" customWidth="1"/>
    <col min="8" max="8" width="21.88671875" customWidth="1"/>
    <col min="9" max="9" width="22.5546875" customWidth="1"/>
    <col min="10" max="10" width="13.88671875" bestFit="1" customWidth="1"/>
    <col min="11" max="11" width="12" bestFit="1" customWidth="1"/>
    <col min="12" max="12" width="13.88671875" bestFit="1" customWidth="1"/>
    <col min="13" max="13" width="23.33203125" bestFit="1" customWidth="1"/>
    <col min="14" max="14" width="27" bestFit="1" customWidth="1"/>
    <col min="15" max="21" width="27" customWidth="1"/>
    <col min="22" max="36" width="23.33203125" customWidth="1"/>
    <col min="37" max="38" width="13.88671875" bestFit="1" customWidth="1"/>
    <col min="39" max="39" width="13.88671875" customWidth="1"/>
    <col min="40" max="52" width="13.88671875" bestFit="1" customWidth="1"/>
    <col min="53" max="104" width="18.88671875" customWidth="1"/>
  </cols>
  <sheetData>
    <row r="1" spans="1:53" s="9" customFormat="1" ht="50.1" customHeight="1" thickBot="1" x14ac:dyDescent="0.45">
      <c r="A1" s="7" t="s">
        <v>81</v>
      </c>
      <c r="B1" s="10" t="s">
        <v>82</v>
      </c>
      <c r="C1" s="8" t="s">
        <v>77</v>
      </c>
      <c r="D1" s="8" t="s">
        <v>153</v>
      </c>
      <c r="E1" s="8" t="s">
        <v>183</v>
      </c>
      <c r="F1" s="8" t="s">
        <v>176</v>
      </c>
      <c r="G1" s="8" t="s">
        <v>200</v>
      </c>
      <c r="H1" s="8" t="s">
        <v>186</v>
      </c>
      <c r="I1" s="8" t="s">
        <v>187</v>
      </c>
      <c r="J1" s="8" t="s">
        <v>188</v>
      </c>
      <c r="K1" s="8" t="s">
        <v>189</v>
      </c>
      <c r="L1" s="8" t="s">
        <v>190</v>
      </c>
      <c r="M1" s="8" t="s">
        <v>191</v>
      </c>
      <c r="N1" s="8" t="s">
        <v>192</v>
      </c>
      <c r="O1" s="8" t="s">
        <v>193</v>
      </c>
      <c r="P1" s="8" t="s">
        <v>194</v>
      </c>
      <c r="Q1" s="8" t="s">
        <v>195</v>
      </c>
      <c r="R1" s="8" t="s">
        <v>196</v>
      </c>
      <c r="S1" s="8" t="s">
        <v>197</v>
      </c>
      <c r="T1" s="8" t="s">
        <v>198</v>
      </c>
      <c r="U1" s="8" t="s">
        <v>199</v>
      </c>
      <c r="V1" s="8" t="s">
        <v>90</v>
      </c>
      <c r="W1" s="8" t="s">
        <v>97</v>
      </c>
      <c r="X1" s="8" t="s">
        <v>98</v>
      </c>
      <c r="Y1" s="8" t="s">
        <v>167</v>
      </c>
      <c r="Z1" s="8" t="s">
        <v>168</v>
      </c>
      <c r="AA1" s="8" t="s">
        <v>136</v>
      </c>
      <c r="AB1" s="8" t="s">
        <v>137</v>
      </c>
      <c r="AC1" s="8" t="s">
        <v>169</v>
      </c>
      <c r="AD1" s="8" t="s">
        <v>138</v>
      </c>
      <c r="AE1" s="8" t="s">
        <v>170</v>
      </c>
      <c r="AF1" s="8" t="s">
        <v>171</v>
      </c>
      <c r="AG1" s="8" t="s">
        <v>139</v>
      </c>
      <c r="AH1" s="8" t="s">
        <v>140</v>
      </c>
      <c r="AI1" s="8" t="s">
        <v>172</v>
      </c>
      <c r="AJ1" s="8" t="s">
        <v>141</v>
      </c>
      <c r="AK1" s="8" t="s">
        <v>142</v>
      </c>
      <c r="AL1" s="8" t="s">
        <v>143</v>
      </c>
      <c r="AM1" s="8" t="s">
        <v>201</v>
      </c>
      <c r="AN1" s="8" t="s">
        <v>150</v>
      </c>
      <c r="AO1" s="8" t="s">
        <v>151</v>
      </c>
      <c r="AP1" s="8" t="s">
        <v>152</v>
      </c>
      <c r="AQ1" s="8" t="s">
        <v>144</v>
      </c>
      <c r="AR1" s="8" t="s">
        <v>145</v>
      </c>
      <c r="AS1" s="8" t="s">
        <v>146</v>
      </c>
      <c r="AT1" s="8" t="s">
        <v>202</v>
      </c>
      <c r="AU1" s="8" t="s">
        <v>203</v>
      </c>
      <c r="AV1" s="8" t="s">
        <v>204</v>
      </c>
      <c r="AW1" s="8" t="s">
        <v>147</v>
      </c>
      <c r="AX1" s="8" t="s">
        <v>149</v>
      </c>
      <c r="AY1" s="8" t="s">
        <v>148</v>
      </c>
      <c r="AZ1" s="8" t="s">
        <v>184</v>
      </c>
      <c r="BA1" s="8" t="s">
        <v>205</v>
      </c>
    </row>
    <row r="2" spans="1:53" ht="75.95" customHeight="1" x14ac:dyDescent="0.4">
      <c r="A2" s="11"/>
      <c r="B2" s="12" t="s">
        <v>114</v>
      </c>
      <c r="C2" s="6" t="str">
        <f>IF(ISBLANK(実績報告書!E11),"",実績報告書!C11&amp;DBCS(実績報告書!E11)&amp;実績報告書!F11)</f>
        <v/>
      </c>
      <c r="D2" s="6" t="str">
        <f>IF(AND(実績報告書!AB4&lt;&gt;"",実績報告書!AE4&lt;&gt;"",実績報告書!AH4&lt;&gt;""),実績報告書!Z4&amp;実績報告書!AB4&amp;実績報告書!AD4&amp;実績報告書!AE4&amp;実績報告書!AG4&amp;実績報告書!AH4&amp;実績報告書!AJ4,"")</f>
        <v/>
      </c>
      <c r="E2" s="6" t="str">
        <f>IF(AND(実績報告書!M18&lt;&gt;"",実績報告書!P18&lt;&gt;"",実績報告書!S18&lt;&gt;""),実績報告書!K18&amp;実績報告書!M18&amp;実績報告書!O18&amp;実績報告書!P18&amp;実績報告書!R18&amp;実績報告書!S18&amp;実績報告書!U18,"")</f>
        <v/>
      </c>
      <c r="F2" s="6" t="str">
        <f>IF(実績報告書!K19&lt;&gt;"",ASC(実績報告書!K19),"")</f>
        <v/>
      </c>
      <c r="G2" s="6" t="str">
        <f>IF(実績報告書!K25&lt;&gt;"",ASC(実績報告書!K25),"")</f>
        <v/>
      </c>
      <c r="H2" s="6" t="str">
        <f>IF(実績報告書!K26&lt;&gt;"",SUBSTITUTE(実績報告書!K26,"
",""),"")</f>
        <v/>
      </c>
      <c r="I2" s="6" t="str">
        <f>IF(実績報告書!K27&lt;&gt;"",SUBSTITUTE(実績報告書!K27,"
",""),"")</f>
        <v/>
      </c>
      <c r="J2" s="6" t="str">
        <f>IF(実績報告書!K28&lt;&gt;"",SUBSTITUTE(実績報告書!K28,"
",""),"")</f>
        <v/>
      </c>
      <c r="K2" s="6" t="str">
        <f>IF(実績報告書!K29&lt;&gt;"",SUBSTITUTE(実績報告書!K29,"
",""),"")</f>
        <v/>
      </c>
      <c r="L2" s="6" t="str">
        <f>IF(実績報告書!K31&lt;&gt;"",ASC(実績報告書!K31),"")</f>
        <v/>
      </c>
      <c r="M2" s="6" t="str">
        <f>IF(実績報告書!Z31&lt;&gt;"",実績報告書!Z31,"")</f>
        <v/>
      </c>
      <c r="N2" s="6" t="str">
        <f>IF(実績報告書!K32&lt;&gt;"",SUBSTITUTE(実績報告書!K32,"
",""),"")</f>
        <v/>
      </c>
      <c r="O2" s="6" t="str">
        <f>IF(実績報告書!K34&lt;&gt;"",SUBSTITUTE(実績報告書!K34,"
",""),"")</f>
        <v/>
      </c>
      <c r="P2" s="6" t="str">
        <f>IF(実績報告書!K35&lt;&gt;"",SUBSTITUTE(実績報告書!K35,"
",""),"")</f>
        <v/>
      </c>
      <c r="Q2" s="6" t="str">
        <f>IF(実績報告書!K36&lt;&gt;"",SUBSTITUTE(実績報告書!K36,"
",""),"")</f>
        <v/>
      </c>
      <c r="R2" s="6" t="str">
        <f>IF(実績報告書!K37&lt;&gt;"",SUBSTITUTE(実績報告書!K37,"
",""),"")</f>
        <v/>
      </c>
      <c r="S2" s="6" t="str">
        <f>IF(実績報告書!K38&lt;&gt;"",実績報告書!K38,"")</f>
        <v/>
      </c>
      <c r="T2" s="6" t="str">
        <f>IF(実績報告書!K39&lt;&gt;"",実績報告書!K39,"")</f>
        <v/>
      </c>
      <c r="U2" s="6" t="str">
        <f>IF(実績報告書!K40&lt;&gt;"",実績報告書!K40,"")</f>
        <v/>
      </c>
      <c r="V2" s="6" t="str">
        <f>IF(実績報告書!K46&lt;&gt;"",実績報告書!K46,"")</f>
        <v/>
      </c>
      <c r="W2" s="6" t="str">
        <f>IF(実績報告書!O46&lt;&gt;"",実績報告書!O46,"")</f>
        <v/>
      </c>
      <c r="X2" s="6" t="str">
        <f>IF(実績報告書!K47&lt;&gt;"",実績報告書!K47,"")</f>
        <v/>
      </c>
      <c r="Y2" s="6" t="str">
        <f>IF(実績報告書!R53&lt;&gt;"",実績報告書!R53,"")</f>
        <v/>
      </c>
      <c r="Z2" s="6" t="str">
        <f>IF(実績報告書!R55&lt;&gt;"",実績報告書!R55,"")</f>
        <v/>
      </c>
      <c r="AA2" s="6" t="str">
        <f>IF(実績報告書!E57&lt;&gt;"",実績報告書!E57,"")</f>
        <v/>
      </c>
      <c r="AB2" s="6" t="str">
        <f>IF(AND(実績報告書!V57&lt;&gt;"",実績報告書!Y57&lt;&gt;""),実績報告書!V57&amp;"月"&amp;実績報告書!Y57&amp;"日","")</f>
        <v/>
      </c>
      <c r="AC2" s="6" t="str">
        <f>IF(実績報告書!R59&lt;&gt;"",実績報告書!R59,"")</f>
        <v/>
      </c>
      <c r="AD2" s="6" t="str">
        <f>IF(実績報告書!W59&lt;&gt;"",実績報告書!W59,"")</f>
        <v/>
      </c>
      <c r="AE2" s="6" t="str">
        <f>IF(実績報告書!R65&lt;&gt;"",実績報告書!R65,"")</f>
        <v/>
      </c>
      <c r="AF2" s="6" t="str">
        <f>IF(実績報告書!R67&lt;&gt;"",実績報告書!R67,"")</f>
        <v/>
      </c>
      <c r="AG2" s="6" t="str">
        <f>IF(実績報告書!E69&lt;&gt;"",実績報告書!E69,"")</f>
        <v/>
      </c>
      <c r="AH2" s="6" t="str">
        <f>IF(AND(実績報告書!V69&lt;&gt;"",実績報告書!Y69&lt;&gt;""),実績報告書!V69&amp;"月"&amp;実績報告書!Y69&amp;"日","")</f>
        <v/>
      </c>
      <c r="AI2" s="6" t="str">
        <f>IF(実績報告書!R71&lt;&gt;"",実績報告書!R71,"")</f>
        <v/>
      </c>
      <c r="AJ2" s="6" t="str">
        <f>IF(実績報告書!W71&lt;&gt;"",実績報告書!W71,"")</f>
        <v/>
      </c>
      <c r="AK2" s="6" t="str">
        <f>IF(AND(実績報告書!O75&lt;&gt;"",実績報告書!R75&lt;&gt;"",実績報告書!U75&lt;&gt;""),実績報告書!M75&amp;実績報告書!O75&amp;実績報告書!Q75&amp;実績報告書!R75&amp;実績報告書!T75&amp;実績報告書!U75&amp;実績報告書!W75,"")</f>
        <v/>
      </c>
      <c r="AL2" s="6" t="str">
        <f>IF(AND(実績報告書!O76&lt;&gt;"",実績報告書!R76&lt;&gt;"",実績報告書!U76&lt;&gt;""),実績報告書!M76&amp;実績報告書!O76&amp;実績報告書!Q76&amp;実績報告書!R76&amp;実績報告書!T76&amp;実績報告書!U76&amp;実績報告書!W76,"")</f>
        <v/>
      </c>
      <c r="AM2" s="6" t="str">
        <f>IF(AND(実績報告書!W95&lt;&gt;"",実績報告書!Z95&lt;&gt;""),実績報告書!W95&amp;"月"&amp;実績報告書!Z95&amp;"日","")</f>
        <v/>
      </c>
      <c r="AN2" s="134" t="str">
        <f>IF(実績報告書!O99&lt;&gt;"",実績報告書!O99,"")</f>
        <v/>
      </c>
      <c r="AO2" s="134" t="str">
        <f>IF(実績報告書!O100&lt;&gt;"",実績報告書!O100,"")</f>
        <v/>
      </c>
      <c r="AP2" s="134" t="str">
        <f>IF(実績報告書!O101&lt;&gt;"",実績報告書!O101,"")</f>
        <v/>
      </c>
      <c r="AQ2" s="134" t="str">
        <f>IF(実績報告書!U99&lt;&gt;"",実績報告書!U99,"")</f>
        <v/>
      </c>
      <c r="AR2" s="134" t="str">
        <f>IF(実績報告書!U100&lt;&gt;"",実績報告書!U100,"")</f>
        <v/>
      </c>
      <c r="AS2" s="134" t="str">
        <f>IF(実績報告書!U101&lt;&gt;"",実績報告書!U101,"")</f>
        <v/>
      </c>
      <c r="AT2" s="134">
        <f>IF(実績報告書!AD99&lt;&gt;"",実績報告書!AD99,"")</f>
        <v>0</v>
      </c>
      <c r="AU2" s="134">
        <f>IF(実績報告書!AD100&lt;&gt;"",実績報告書!AD100,"")</f>
        <v>0</v>
      </c>
      <c r="AV2" s="134">
        <f>IF(実績報告書!AD101&lt;&gt;"",実績報告書!AD101,"")</f>
        <v>0</v>
      </c>
      <c r="AW2" s="6" t="str">
        <f>IF(実績報告書!AA102&lt;&gt;"",ASC(実績報告書!AA102),"")</f>
        <v>1/2</v>
      </c>
      <c r="AX2" s="134">
        <f>IF(実績報告書!O102&lt;&gt;"",実績報告書!O102,"")</f>
        <v>0</v>
      </c>
      <c r="AY2" s="134">
        <f>IF(実績報告書!U102&lt;&gt;"",実績報告書!U102,"")</f>
        <v>0</v>
      </c>
      <c r="AZ2" s="134">
        <f>IF(実績報告書!AD102&lt;&gt;"",実績報告書!AD102,"")</f>
        <v>0</v>
      </c>
      <c r="BA2" s="134" t="str">
        <f>IF(実績報告書!W109&lt;&gt;"",実績報告書!W109,"")</f>
        <v/>
      </c>
    </row>
  </sheetData>
  <sheetProtection sheet="1" objects="1" scenarios="1"/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S137"/>
  <sheetViews>
    <sheetView showGridLines="0" showRowColHeaders="0" tabSelected="1" view="pageBreakPreview" zoomScaleNormal="140" zoomScaleSheetLayoutView="100" workbookViewId="0">
      <pane ySplit="1" topLeftCell="A2" activePane="bottomLeft" state="frozen"/>
      <selection pane="bottomLeft" activeCell="L10" sqref="L10"/>
    </sheetView>
  </sheetViews>
  <sheetFormatPr defaultColWidth="10.6640625" defaultRowHeight="12" x14ac:dyDescent="0.4"/>
  <cols>
    <col min="1" max="1" width="0.88671875" style="3" customWidth="1"/>
    <col min="2" max="2" width="2.109375" style="3" customWidth="1"/>
    <col min="3" max="3" width="2.5546875" style="3" customWidth="1"/>
    <col min="4" max="36" width="2.109375" style="3" customWidth="1"/>
    <col min="37" max="37" width="0.6640625" style="3" customWidth="1"/>
    <col min="38" max="38" width="3" style="4" customWidth="1"/>
    <col min="39" max="39" width="40.5546875" style="5" customWidth="1"/>
    <col min="40" max="42" width="4.88671875" style="3" customWidth="1"/>
    <col min="43" max="43" width="7.44140625" style="3" customWidth="1"/>
    <col min="44" max="44" width="7.44140625" style="26" customWidth="1"/>
    <col min="45" max="16384" width="10.6640625" style="3"/>
  </cols>
  <sheetData>
    <row r="1" spans="1:44" ht="21.95" customHeight="1" x14ac:dyDescent="0.4">
      <c r="A1" s="179"/>
      <c r="B1" s="180"/>
      <c r="C1" s="279" t="s">
        <v>110</v>
      </c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79"/>
      <c r="R1" s="279"/>
      <c r="S1" s="279"/>
      <c r="T1" s="279"/>
      <c r="U1" s="279"/>
      <c r="V1" s="279"/>
      <c r="W1" s="279"/>
      <c r="X1" s="279"/>
      <c r="Y1" s="279"/>
      <c r="Z1" s="279"/>
      <c r="AA1" s="279"/>
      <c r="AB1" s="279"/>
      <c r="AC1" s="279"/>
      <c r="AD1" s="279"/>
      <c r="AE1" s="279"/>
      <c r="AF1" s="279"/>
      <c r="AG1" s="279"/>
      <c r="AH1" s="279"/>
      <c r="AI1" s="279"/>
      <c r="AJ1" s="69"/>
      <c r="AK1" s="45"/>
      <c r="AL1" s="70" t="s">
        <v>76</v>
      </c>
      <c r="AM1" s="71" t="s">
        <v>75</v>
      </c>
    </row>
    <row r="2" spans="1:44" ht="14.1" customHeight="1" x14ac:dyDescent="0.4">
      <c r="A2" s="72"/>
      <c r="B2" s="294" t="s">
        <v>112</v>
      </c>
      <c r="C2" s="294"/>
      <c r="D2" s="294"/>
      <c r="E2" s="294"/>
      <c r="F2" s="293" t="str">
        <f>IF(AND($H$1&lt;&gt;"",$L$1&lt;&gt;""),"【"&amp;$H$1&amp;"・"&amp;$L$1&amp;"】","")</f>
        <v/>
      </c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  <c r="R2" s="293"/>
      <c r="S2" s="293"/>
      <c r="T2" s="293"/>
      <c r="U2" s="293"/>
      <c r="V2" s="293"/>
      <c r="W2" s="293"/>
      <c r="X2" s="293"/>
      <c r="Y2" s="293"/>
      <c r="Z2" s="293"/>
      <c r="AA2" s="293"/>
      <c r="AB2" s="293"/>
      <c r="AC2" s="293"/>
      <c r="AD2" s="293"/>
      <c r="AE2" s="293"/>
      <c r="AF2" s="293"/>
      <c r="AG2" s="293"/>
      <c r="AH2" s="293"/>
      <c r="AI2" s="291"/>
      <c r="AJ2" s="291"/>
      <c r="AK2" s="45"/>
      <c r="AL2" s="73"/>
      <c r="AM2" s="74"/>
    </row>
    <row r="3" spans="1:44" ht="14.1" customHeight="1" x14ac:dyDescent="0.4">
      <c r="A3" s="75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296"/>
      <c r="AB3" s="296"/>
      <c r="AC3" s="296"/>
      <c r="AD3" s="296"/>
      <c r="AE3" s="296"/>
      <c r="AF3" s="296"/>
      <c r="AG3" s="296"/>
      <c r="AH3" s="296"/>
      <c r="AI3" s="296"/>
      <c r="AJ3" s="296"/>
      <c r="AK3" s="45"/>
      <c r="AL3" s="73"/>
      <c r="AM3" s="74"/>
    </row>
    <row r="4" spans="1:44" ht="14.1" customHeight="1" x14ac:dyDescent="0.4">
      <c r="A4" s="45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53"/>
      <c r="Y4" s="45"/>
      <c r="Z4" s="299" t="s">
        <v>78</v>
      </c>
      <c r="AA4" s="300"/>
      <c r="AB4" s="298"/>
      <c r="AC4" s="298"/>
      <c r="AD4" s="76" t="s">
        <v>72</v>
      </c>
      <c r="AE4" s="292"/>
      <c r="AF4" s="292"/>
      <c r="AG4" s="77" t="s">
        <v>2</v>
      </c>
      <c r="AH4" s="295"/>
      <c r="AI4" s="295"/>
      <c r="AJ4" s="78" t="s">
        <v>3</v>
      </c>
      <c r="AK4" s="45"/>
      <c r="AL4" s="79" t="str">
        <f>IF(AND(AB4&lt;&gt;"",AE4&lt;&gt;"",AH4&lt;&gt;""),IF(ISERROR(DAY(AB4+2018&amp;"/"&amp;AE4&amp;"/"&amp;AH4)),"!",""),"?")</f>
        <v>?</v>
      </c>
      <c r="AM4" s="80" t="str">
        <f>IF(AL4="","",IF(AL4="?","報告日を入力して下さい。","報告日が間違っています。"))</f>
        <v>報告日を入力して下さい。</v>
      </c>
    </row>
    <row r="5" spans="1:44" s="30" customFormat="1" ht="14.1" customHeight="1" x14ac:dyDescent="0.4">
      <c r="A5" s="45"/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53"/>
      <c r="Y5" s="45"/>
      <c r="Z5" s="51"/>
      <c r="AA5" s="51"/>
      <c r="AB5" s="52"/>
      <c r="AC5" s="52"/>
      <c r="AD5" s="53"/>
      <c r="AE5" s="54"/>
      <c r="AF5" s="54"/>
      <c r="AG5" s="55"/>
      <c r="AH5" s="56"/>
      <c r="AI5" s="56"/>
      <c r="AJ5" s="55"/>
      <c r="AK5" s="45"/>
      <c r="AL5" s="79"/>
      <c r="AM5" s="80"/>
      <c r="AR5" s="26"/>
    </row>
    <row r="6" spans="1:44" ht="14.1" customHeight="1" x14ac:dyDescent="0.4">
      <c r="A6" s="45"/>
      <c r="B6" s="81" t="s">
        <v>79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45"/>
      <c r="AL6" s="73"/>
      <c r="AM6" s="80"/>
    </row>
    <row r="7" spans="1:44" ht="14.1" customHeight="1" x14ac:dyDescent="0.4">
      <c r="A7" s="45"/>
      <c r="B7" s="82"/>
      <c r="E7" s="297" t="s">
        <v>4</v>
      </c>
      <c r="F7" s="297"/>
      <c r="G7" s="297"/>
      <c r="H7" s="280"/>
      <c r="I7" s="280"/>
      <c r="J7" s="280"/>
      <c r="K7" s="280"/>
      <c r="L7" s="280"/>
      <c r="M7" s="280"/>
      <c r="N7" s="81" t="s">
        <v>209</v>
      </c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45"/>
      <c r="AL7" s="73" t="str">
        <f>IF(ISBLANK(H7),"?","")</f>
        <v>?</v>
      </c>
      <c r="AM7" s="80" t="str">
        <f>IF(AL7="?","理事長名を宛名として下さい。","")</f>
        <v>理事長名を宛名として下さい。</v>
      </c>
    </row>
    <row r="8" spans="1:44" ht="14.1" customHeight="1" x14ac:dyDescent="0.4">
      <c r="A8" s="45"/>
      <c r="B8" s="82"/>
      <c r="C8" s="82"/>
      <c r="D8" s="82"/>
      <c r="E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45"/>
      <c r="AL8" s="73"/>
      <c r="AM8" s="80"/>
    </row>
    <row r="9" spans="1:44" s="30" customFormat="1" ht="14.1" customHeight="1" x14ac:dyDescent="0.4">
      <c r="A9" s="45"/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45"/>
      <c r="AL9" s="73"/>
      <c r="AM9" s="80"/>
      <c r="AR9" s="26"/>
    </row>
    <row r="10" spans="1:44" ht="14.1" customHeight="1" x14ac:dyDescent="0.4">
      <c r="A10" s="45"/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45"/>
      <c r="AL10" s="73"/>
      <c r="AM10" s="80"/>
    </row>
    <row r="11" spans="1:44" ht="14.1" customHeight="1" x14ac:dyDescent="0.4">
      <c r="A11" s="45"/>
      <c r="B11" s="45"/>
      <c r="C11" s="278" t="s">
        <v>206</v>
      </c>
      <c r="D11" s="278"/>
      <c r="E11" s="181"/>
      <c r="F11" s="178" t="s">
        <v>207</v>
      </c>
      <c r="G11" s="178"/>
      <c r="H11" s="178" t="s">
        <v>210</v>
      </c>
      <c r="I11" s="178"/>
      <c r="J11" s="178"/>
      <c r="K11" s="178"/>
      <c r="L11" s="178"/>
      <c r="M11" s="178"/>
      <c r="N11" s="178"/>
      <c r="O11" s="178"/>
      <c r="P11" s="178"/>
      <c r="Q11" s="178"/>
      <c r="R11" s="178"/>
      <c r="S11" s="178"/>
      <c r="T11" s="178"/>
      <c r="U11" s="178"/>
      <c r="V11" s="178"/>
      <c r="W11" s="178"/>
      <c r="X11" s="178"/>
      <c r="Y11" s="178"/>
      <c r="Z11" s="178"/>
      <c r="AA11" s="178"/>
      <c r="AB11" s="178"/>
      <c r="AC11" s="178"/>
      <c r="AD11" s="178"/>
      <c r="AE11" s="178"/>
      <c r="AF11" s="178"/>
      <c r="AG11" s="178"/>
      <c r="AH11" s="178"/>
      <c r="AI11" s="178"/>
      <c r="AJ11" s="72"/>
      <c r="AK11" s="45"/>
      <c r="AL11" s="79" t="str">
        <f>IF(E11="","?",IF(ISNUMBER(E11),"","!"))</f>
        <v>?</v>
      </c>
      <c r="AM11" s="80" t="str">
        <f>IF(AL11="?","年度を入力して下さい。",IF(AL11="!","年度は数字を入力して下さい。",""))</f>
        <v>年度を入力して下さい。</v>
      </c>
      <c r="AQ11" s="30"/>
    </row>
    <row r="12" spans="1:44" ht="14.1" customHeight="1" x14ac:dyDescent="0.4">
      <c r="A12" s="45"/>
      <c r="B12" s="45"/>
      <c r="C12" s="178" t="s">
        <v>208</v>
      </c>
      <c r="D12" s="178"/>
      <c r="E12" s="178"/>
      <c r="F12" s="178"/>
      <c r="G12" s="178"/>
      <c r="H12" s="178"/>
      <c r="I12" s="178"/>
      <c r="J12" s="178"/>
      <c r="K12" s="178"/>
      <c r="L12" s="178"/>
      <c r="M12" s="178"/>
      <c r="N12" s="178"/>
      <c r="O12" s="178"/>
      <c r="P12" s="178"/>
      <c r="Q12" s="178"/>
      <c r="R12" s="178"/>
      <c r="S12" s="178"/>
      <c r="T12" s="178"/>
      <c r="U12" s="178"/>
      <c r="V12" s="178"/>
      <c r="W12" s="178"/>
      <c r="X12" s="178"/>
      <c r="Y12" s="178"/>
      <c r="Z12" s="178"/>
      <c r="AA12" s="178"/>
      <c r="AB12" s="178"/>
      <c r="AC12" s="178"/>
      <c r="AD12" s="178"/>
      <c r="AE12" s="178"/>
      <c r="AF12" s="178"/>
      <c r="AG12" s="178"/>
      <c r="AH12" s="178"/>
      <c r="AI12" s="178"/>
      <c r="AJ12" s="81"/>
      <c r="AK12" s="45"/>
      <c r="AL12" s="73"/>
      <c r="AM12" s="80"/>
    </row>
    <row r="13" spans="1:44" ht="14.1" customHeight="1" x14ac:dyDescent="0.4">
      <c r="A13" s="45"/>
      <c r="B13" s="82"/>
      <c r="C13" s="178"/>
      <c r="D13" s="178"/>
      <c r="E13" s="178"/>
      <c r="F13" s="178"/>
      <c r="G13" s="178"/>
      <c r="H13" s="178"/>
      <c r="I13" s="178"/>
      <c r="J13" s="178"/>
      <c r="K13" s="178"/>
      <c r="L13" s="178"/>
      <c r="M13" s="178"/>
      <c r="N13" s="178"/>
      <c r="O13" s="178"/>
      <c r="P13" s="178"/>
      <c r="Q13" s="178"/>
      <c r="R13" s="178"/>
      <c r="S13" s="178"/>
      <c r="T13" s="178"/>
      <c r="U13" s="178"/>
      <c r="V13" s="178"/>
      <c r="W13" s="178"/>
      <c r="X13" s="178"/>
      <c r="Y13" s="178"/>
      <c r="Z13" s="178"/>
      <c r="AA13" s="178"/>
      <c r="AB13" s="178"/>
      <c r="AC13" s="178"/>
      <c r="AD13" s="178"/>
      <c r="AE13" s="178"/>
      <c r="AF13" s="178"/>
      <c r="AG13" s="178"/>
      <c r="AH13" s="178"/>
      <c r="AI13" s="178"/>
      <c r="AJ13" s="82"/>
      <c r="AK13" s="45"/>
      <c r="AL13" s="73"/>
      <c r="AM13" s="80"/>
    </row>
    <row r="14" spans="1:44" ht="14.1" customHeight="1" x14ac:dyDescent="0.4">
      <c r="A14" s="45"/>
      <c r="B14" s="45"/>
      <c r="C14" s="301" t="s">
        <v>111</v>
      </c>
      <c r="D14" s="301"/>
      <c r="E14" s="301"/>
      <c r="F14" s="301"/>
      <c r="G14" s="301"/>
      <c r="H14" s="301"/>
      <c r="I14" s="301"/>
      <c r="J14" s="301"/>
      <c r="K14" s="301"/>
      <c r="L14" s="301"/>
      <c r="M14" s="301"/>
      <c r="N14" s="301"/>
      <c r="O14" s="301"/>
      <c r="P14" s="301"/>
      <c r="Q14" s="301"/>
      <c r="R14" s="301"/>
      <c r="S14" s="301"/>
      <c r="T14" s="301"/>
      <c r="U14" s="301"/>
      <c r="V14" s="301"/>
      <c r="W14" s="301"/>
      <c r="X14" s="301"/>
      <c r="Y14" s="301"/>
      <c r="Z14" s="301"/>
      <c r="AA14" s="301"/>
      <c r="AB14" s="301"/>
      <c r="AC14" s="301"/>
      <c r="AD14" s="301"/>
      <c r="AE14" s="301"/>
      <c r="AF14" s="301"/>
      <c r="AG14" s="301"/>
      <c r="AH14" s="301"/>
      <c r="AI14" s="301"/>
      <c r="AJ14" s="81"/>
      <c r="AK14" s="45"/>
      <c r="AL14" s="73"/>
      <c r="AM14" s="80"/>
    </row>
    <row r="15" spans="1:44" s="30" customFormat="1" ht="14.1" customHeight="1" x14ac:dyDescent="0.4">
      <c r="A15" s="45"/>
      <c r="B15" s="45"/>
      <c r="C15" s="301"/>
      <c r="D15" s="301"/>
      <c r="E15" s="301"/>
      <c r="F15" s="301"/>
      <c r="G15" s="301"/>
      <c r="H15" s="301"/>
      <c r="I15" s="301"/>
      <c r="J15" s="301"/>
      <c r="K15" s="301"/>
      <c r="L15" s="301"/>
      <c r="M15" s="301"/>
      <c r="N15" s="301"/>
      <c r="O15" s="301"/>
      <c r="P15" s="301"/>
      <c r="Q15" s="301"/>
      <c r="R15" s="301"/>
      <c r="S15" s="301"/>
      <c r="T15" s="301"/>
      <c r="U15" s="301"/>
      <c r="V15" s="301"/>
      <c r="W15" s="301"/>
      <c r="X15" s="301"/>
      <c r="Y15" s="301"/>
      <c r="Z15" s="301"/>
      <c r="AA15" s="301"/>
      <c r="AB15" s="301"/>
      <c r="AC15" s="301"/>
      <c r="AD15" s="301"/>
      <c r="AE15" s="301"/>
      <c r="AF15" s="301"/>
      <c r="AG15" s="301"/>
      <c r="AH15" s="301"/>
      <c r="AI15" s="301"/>
      <c r="AJ15" s="81"/>
      <c r="AK15" s="45"/>
      <c r="AL15" s="73"/>
      <c r="AM15" s="80"/>
      <c r="AR15" s="26"/>
    </row>
    <row r="16" spans="1:44" s="30" customFormat="1" ht="14.1" customHeight="1" x14ac:dyDescent="0.4">
      <c r="A16" s="45"/>
      <c r="B16" s="45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1"/>
      <c r="AK16" s="45"/>
      <c r="AL16" s="73"/>
      <c r="AM16" s="80"/>
      <c r="AR16" s="26"/>
    </row>
    <row r="17" spans="1:45" s="30" customFormat="1" ht="14.1" customHeight="1" x14ac:dyDescent="0.4">
      <c r="A17" s="45"/>
      <c r="B17" s="45"/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1"/>
      <c r="AK17" s="45"/>
      <c r="AL17" s="73"/>
      <c r="AM17" s="80"/>
      <c r="AR17" s="26"/>
    </row>
    <row r="18" spans="1:45" s="30" customFormat="1" ht="15.95" customHeight="1" x14ac:dyDescent="0.4">
      <c r="A18" s="45"/>
      <c r="B18" s="45"/>
      <c r="C18" s="302" t="s">
        <v>177</v>
      </c>
      <c r="D18" s="303"/>
      <c r="E18" s="303"/>
      <c r="F18" s="303"/>
      <c r="G18" s="303"/>
      <c r="H18" s="303"/>
      <c r="I18" s="303"/>
      <c r="J18" s="303"/>
      <c r="K18" s="304" t="s">
        <v>78</v>
      </c>
      <c r="L18" s="305"/>
      <c r="M18" s="306"/>
      <c r="N18" s="307"/>
      <c r="O18" s="175" t="s">
        <v>72</v>
      </c>
      <c r="P18" s="281"/>
      <c r="Q18" s="282"/>
      <c r="R18" s="176" t="s">
        <v>2</v>
      </c>
      <c r="S18" s="283"/>
      <c r="T18" s="284"/>
      <c r="U18" s="177" t="s">
        <v>3</v>
      </c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1"/>
      <c r="AK18" s="45"/>
      <c r="AL18" s="73" t="str">
        <f>IF(AND(M18&lt;&gt;"",P18&lt;&gt;"",S18&lt;&gt;""),IF(ISERROR(DAY(M18+2018&amp;"/"&amp;P18&amp;"/"&amp;S18)),"!",""),"?")</f>
        <v>?</v>
      </c>
      <c r="AM18" s="80" t="str">
        <f>IF(AL18="","",IF(AL18="?","交付決定日を入力して下さい。","日付が間違っています。"))</f>
        <v>交付決定日を入力して下さい。</v>
      </c>
      <c r="AR18" s="26"/>
    </row>
    <row r="19" spans="1:45" s="30" customFormat="1" ht="15.95" customHeight="1" x14ac:dyDescent="0.4">
      <c r="A19" s="45"/>
      <c r="B19" s="45"/>
      <c r="C19" s="289" t="s">
        <v>175</v>
      </c>
      <c r="D19" s="290"/>
      <c r="E19" s="290"/>
      <c r="F19" s="290"/>
      <c r="G19" s="290"/>
      <c r="H19" s="290"/>
      <c r="I19" s="290"/>
      <c r="J19" s="290"/>
      <c r="K19" s="285"/>
      <c r="L19" s="285"/>
      <c r="M19" s="285"/>
      <c r="N19" s="285"/>
      <c r="O19" s="285"/>
      <c r="P19" s="285"/>
      <c r="Q19" s="285"/>
      <c r="R19" s="285"/>
      <c r="S19" s="285"/>
      <c r="T19" s="285"/>
      <c r="U19" s="286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81"/>
      <c r="AK19" s="45"/>
      <c r="AL19" s="73" t="str">
        <f>IF(ISBLANK(K19),"?","")</f>
        <v>?</v>
      </c>
      <c r="AM19" s="80" t="str">
        <f>IF(AL19="?","補助金交付番号を入力して下さい。","")</f>
        <v>補助金交付番号を入力して下さい。</v>
      </c>
      <c r="AR19" s="26"/>
    </row>
    <row r="20" spans="1:45" s="30" customFormat="1" ht="14.1" customHeight="1" x14ac:dyDescent="0.4">
      <c r="A20" s="45"/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84"/>
      <c r="AC20" s="84"/>
      <c r="AD20" s="84"/>
      <c r="AE20" s="84"/>
      <c r="AF20" s="84"/>
      <c r="AG20" s="84"/>
      <c r="AH20" s="84"/>
      <c r="AI20" s="84"/>
      <c r="AJ20" s="81"/>
      <c r="AK20" s="45"/>
      <c r="AL20" s="85"/>
      <c r="AM20" s="86"/>
      <c r="AR20" s="26"/>
    </row>
    <row r="21" spans="1:45" s="30" customFormat="1" ht="14.1" customHeight="1" x14ac:dyDescent="0.4">
      <c r="A21" s="45"/>
      <c r="B21" s="45"/>
      <c r="C21" s="87"/>
      <c r="D21" s="87"/>
      <c r="E21" s="87"/>
      <c r="F21" s="87"/>
      <c r="G21" s="87"/>
      <c r="H21" s="87"/>
      <c r="I21" s="87"/>
      <c r="J21" s="87"/>
      <c r="K21" s="57"/>
      <c r="L21" s="57"/>
      <c r="M21" s="57"/>
      <c r="N21" s="57"/>
      <c r="O21" s="57"/>
      <c r="P21" s="57"/>
      <c r="Q21" s="57"/>
      <c r="R21" s="57"/>
      <c r="S21" s="57"/>
      <c r="T21" s="45"/>
      <c r="U21" s="45"/>
      <c r="V21" s="45"/>
      <c r="W21" s="45"/>
      <c r="X21" s="45"/>
      <c r="Y21" s="45"/>
      <c r="Z21" s="45"/>
      <c r="AA21" s="45"/>
      <c r="AB21" s="84"/>
      <c r="AC21" s="84"/>
      <c r="AD21" s="84"/>
      <c r="AE21" s="84"/>
      <c r="AF21" s="84"/>
      <c r="AG21" s="84"/>
      <c r="AH21" s="84"/>
      <c r="AI21" s="84"/>
      <c r="AJ21" s="81"/>
      <c r="AK21" s="45"/>
      <c r="AL21" s="88"/>
      <c r="AM21" s="86"/>
      <c r="AR21" s="26"/>
    </row>
    <row r="22" spans="1:45" ht="14.1" customHeight="1" x14ac:dyDescent="0.4">
      <c r="A22" s="45"/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45"/>
      <c r="AL22" s="88"/>
      <c r="AM22" s="86"/>
    </row>
    <row r="23" spans="1:45" customFormat="1" ht="19.5" x14ac:dyDescent="0.4">
      <c r="A23" s="45"/>
      <c r="B23" s="225" t="s">
        <v>178</v>
      </c>
      <c r="C23" s="225"/>
      <c r="D23" s="225"/>
      <c r="E23" s="225"/>
      <c r="F23" s="225"/>
      <c r="G23" s="225"/>
      <c r="H23" s="225"/>
      <c r="I23" s="225"/>
      <c r="J23" s="225"/>
      <c r="K23" s="225"/>
      <c r="L23" s="225"/>
      <c r="M23" s="225"/>
      <c r="N23" s="225"/>
      <c r="O23" s="225"/>
      <c r="P23" s="225"/>
      <c r="Q23" s="225"/>
      <c r="R23" s="225"/>
      <c r="S23" s="225"/>
      <c r="T23" s="225"/>
      <c r="U23" s="225"/>
      <c r="V23" s="225"/>
      <c r="W23" s="225"/>
      <c r="X23" s="225"/>
      <c r="Y23" s="225"/>
      <c r="Z23" s="225"/>
      <c r="AA23" s="225"/>
      <c r="AB23" s="225"/>
      <c r="AC23" s="225"/>
      <c r="AD23" s="225"/>
      <c r="AE23" s="225"/>
      <c r="AF23" s="225"/>
      <c r="AG23" s="225"/>
      <c r="AH23" s="225"/>
      <c r="AI23" s="225"/>
      <c r="AJ23" s="225"/>
      <c r="AK23" s="89"/>
      <c r="AL23" s="90"/>
      <c r="AM23" s="91"/>
    </row>
    <row r="24" spans="1:45" customFormat="1" ht="19.5" x14ac:dyDescent="0.4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89"/>
      <c r="AL24" s="90"/>
      <c r="AM24" s="91"/>
    </row>
    <row r="25" spans="1:45" s="30" customFormat="1" ht="14.1" customHeight="1" x14ac:dyDescent="0.4">
      <c r="A25" s="45"/>
      <c r="B25" s="45"/>
      <c r="C25" s="92" t="s">
        <v>65</v>
      </c>
      <c r="D25" s="311" t="s">
        <v>5</v>
      </c>
      <c r="E25" s="311"/>
      <c r="F25" s="311"/>
      <c r="G25" s="311"/>
      <c r="H25" s="311"/>
      <c r="I25" s="311"/>
      <c r="J25" s="312"/>
      <c r="K25" s="313"/>
      <c r="L25" s="314"/>
      <c r="M25" s="314"/>
      <c r="N25" s="314"/>
      <c r="O25" s="314"/>
      <c r="P25" s="314"/>
      <c r="Q25" s="314"/>
      <c r="R25" s="314"/>
      <c r="S25" s="315"/>
      <c r="T25" s="316"/>
      <c r="U25" s="317"/>
      <c r="V25" s="317"/>
      <c r="W25" s="317"/>
      <c r="X25" s="317"/>
      <c r="Y25" s="317"/>
      <c r="Z25" s="317"/>
      <c r="AA25" s="317"/>
      <c r="AB25" s="317"/>
      <c r="AC25" s="317"/>
      <c r="AD25" s="317"/>
      <c r="AE25" s="317"/>
      <c r="AF25" s="317"/>
      <c r="AG25" s="317"/>
      <c r="AH25" s="317"/>
      <c r="AI25" s="318"/>
      <c r="AJ25" s="45"/>
      <c r="AK25" s="89"/>
      <c r="AL25" s="73" t="str">
        <f>IF(K25="","?",IF(LEN(K25)&lt;&gt;13,"!",""))</f>
        <v>?</v>
      </c>
      <c r="AM25" s="74" t="str">
        <f>IF(AL25="","",IF(AL25="?","法人番号を入力して下さい。","法人番号は１３桁で入力して下さい。"))</f>
        <v>法人番号を入力して下さい。</v>
      </c>
      <c r="AN25"/>
      <c r="AO25"/>
      <c r="AP25"/>
      <c r="AQ25"/>
      <c r="AR25"/>
      <c r="AS25"/>
    </row>
    <row r="26" spans="1:45" s="30" customFormat="1" ht="14.1" customHeight="1" x14ac:dyDescent="0.4">
      <c r="A26" s="45"/>
      <c r="B26" s="45"/>
      <c r="C26" s="93" t="s">
        <v>66</v>
      </c>
      <c r="D26" s="266" t="s">
        <v>135</v>
      </c>
      <c r="E26" s="266"/>
      <c r="F26" s="266"/>
      <c r="G26" s="266"/>
      <c r="H26" s="266"/>
      <c r="I26" s="267"/>
      <c r="J26" s="268"/>
      <c r="K26" s="275"/>
      <c r="L26" s="276"/>
      <c r="M26" s="276"/>
      <c r="N26" s="276"/>
      <c r="O26" s="276"/>
      <c r="P26" s="276"/>
      <c r="Q26" s="276"/>
      <c r="R26" s="276"/>
      <c r="S26" s="276"/>
      <c r="T26" s="276"/>
      <c r="U26" s="276"/>
      <c r="V26" s="276"/>
      <c r="W26" s="276"/>
      <c r="X26" s="276"/>
      <c r="Y26" s="276"/>
      <c r="Z26" s="276"/>
      <c r="AA26" s="276"/>
      <c r="AB26" s="276"/>
      <c r="AC26" s="276"/>
      <c r="AD26" s="276"/>
      <c r="AE26" s="276"/>
      <c r="AF26" s="276"/>
      <c r="AG26" s="276"/>
      <c r="AH26" s="276"/>
      <c r="AI26" s="277"/>
      <c r="AJ26" s="45"/>
      <c r="AK26" s="89"/>
      <c r="AL26" s="73" t="str">
        <f>IF(K26="","?",IF(LEN(K26)&gt;50,"!",""))</f>
        <v>?</v>
      </c>
      <c r="AM26" s="74" t="str">
        <f>IF(AL26="?","申請者の法人名を入力して下さい。",IF(AL26="!","申請者の法人名は５０文字以内で入力して下さい。",""))</f>
        <v>申請者の法人名を入力して下さい。</v>
      </c>
      <c r="AN26"/>
      <c r="AO26"/>
      <c r="AP26"/>
      <c r="AQ26"/>
      <c r="AR26"/>
      <c r="AS26"/>
    </row>
    <row r="27" spans="1:45" s="30" customFormat="1" ht="14.1" customHeight="1" x14ac:dyDescent="0.4">
      <c r="A27" s="45"/>
      <c r="B27" s="45"/>
      <c r="C27" s="136"/>
      <c r="D27" s="94"/>
      <c r="E27" s="94"/>
      <c r="F27" s="94"/>
      <c r="G27" s="94"/>
      <c r="H27" s="95"/>
      <c r="I27" s="287" t="s">
        <v>134</v>
      </c>
      <c r="J27" s="288"/>
      <c r="K27" s="275"/>
      <c r="L27" s="276"/>
      <c r="M27" s="276"/>
      <c r="N27" s="276"/>
      <c r="O27" s="276"/>
      <c r="P27" s="276"/>
      <c r="Q27" s="276"/>
      <c r="R27" s="276"/>
      <c r="S27" s="276"/>
      <c r="T27" s="276"/>
      <c r="U27" s="276"/>
      <c r="V27" s="276"/>
      <c r="W27" s="276"/>
      <c r="X27" s="276"/>
      <c r="Y27" s="276"/>
      <c r="Z27" s="276"/>
      <c r="AA27" s="276"/>
      <c r="AB27" s="276"/>
      <c r="AC27" s="276"/>
      <c r="AD27" s="276"/>
      <c r="AE27" s="276"/>
      <c r="AF27" s="276"/>
      <c r="AG27" s="276"/>
      <c r="AH27" s="276"/>
      <c r="AI27" s="277"/>
      <c r="AJ27" s="45"/>
      <c r="AK27" s="89"/>
      <c r="AL27" s="73" t="str">
        <f>IF(K27="","?",IF(LEN(K27)&gt;50,"!",""))</f>
        <v>?</v>
      </c>
      <c r="AM27" s="74" t="str">
        <f>IF(AL27="?","法人名をカナで入力して下さい。",IF(AL27="!","法人名のカナは５０文字以内で入力して下さい。",""))</f>
        <v>法人名をカナで入力して下さい。</v>
      </c>
      <c r="AN27"/>
      <c r="AO27"/>
      <c r="AP27"/>
      <c r="AQ27"/>
      <c r="AR27"/>
      <c r="AS27"/>
    </row>
    <row r="28" spans="1:45" s="30" customFormat="1" ht="14.1" customHeight="1" x14ac:dyDescent="0.4">
      <c r="A28" s="45"/>
      <c r="B28" s="45"/>
      <c r="C28" s="96" t="s">
        <v>67</v>
      </c>
      <c r="D28" s="267" t="s">
        <v>83</v>
      </c>
      <c r="E28" s="267"/>
      <c r="F28" s="267"/>
      <c r="G28" s="267"/>
      <c r="H28" s="267"/>
      <c r="I28" s="267"/>
      <c r="J28" s="268"/>
      <c r="K28" s="275"/>
      <c r="L28" s="276"/>
      <c r="M28" s="276"/>
      <c r="N28" s="276"/>
      <c r="O28" s="276"/>
      <c r="P28" s="276"/>
      <c r="Q28" s="276"/>
      <c r="R28" s="276"/>
      <c r="S28" s="276"/>
      <c r="T28" s="276"/>
      <c r="U28" s="276"/>
      <c r="V28" s="276"/>
      <c r="W28" s="276"/>
      <c r="X28" s="276"/>
      <c r="Y28" s="276"/>
      <c r="Z28" s="276"/>
      <c r="AA28" s="276"/>
      <c r="AB28" s="276"/>
      <c r="AC28" s="276"/>
      <c r="AD28" s="276"/>
      <c r="AE28" s="276"/>
      <c r="AF28" s="276"/>
      <c r="AG28" s="276"/>
      <c r="AH28" s="276"/>
      <c r="AI28" s="277"/>
      <c r="AJ28" s="45"/>
      <c r="AK28" s="89"/>
      <c r="AL28" s="73" t="str">
        <f>IF(K28="","?",IF(LEN(K28)&gt;20,"!",""))</f>
        <v>?</v>
      </c>
      <c r="AM28" s="74" t="str">
        <f>IF(AL28="?","代表者の役職を入力して下さい。",IF(AL28="!","役職は２０文字以内で入力して下さい。",""))</f>
        <v>代表者の役職を入力して下さい。</v>
      </c>
      <c r="AN28"/>
      <c r="AO28"/>
      <c r="AP28"/>
      <c r="AQ28"/>
      <c r="AR28"/>
      <c r="AS28"/>
    </row>
    <row r="29" spans="1:45" s="30" customFormat="1" ht="14.1" customHeight="1" x14ac:dyDescent="0.4">
      <c r="A29" s="45"/>
      <c r="B29" s="45"/>
      <c r="C29" s="96" t="s">
        <v>68</v>
      </c>
      <c r="D29" s="267" t="s">
        <v>64</v>
      </c>
      <c r="E29" s="267"/>
      <c r="F29" s="267"/>
      <c r="G29" s="267"/>
      <c r="H29" s="267"/>
      <c r="I29" s="267"/>
      <c r="J29" s="268"/>
      <c r="K29" s="275"/>
      <c r="L29" s="276"/>
      <c r="M29" s="276"/>
      <c r="N29" s="276"/>
      <c r="O29" s="276"/>
      <c r="P29" s="276"/>
      <c r="Q29" s="276"/>
      <c r="R29" s="276"/>
      <c r="S29" s="276"/>
      <c r="T29" s="276"/>
      <c r="U29" s="276"/>
      <c r="V29" s="276"/>
      <c r="W29" s="276"/>
      <c r="X29" s="276"/>
      <c r="Y29" s="276"/>
      <c r="Z29" s="276"/>
      <c r="AA29" s="276"/>
      <c r="AB29" s="276"/>
      <c r="AC29" s="276"/>
      <c r="AD29" s="276"/>
      <c r="AE29" s="276"/>
      <c r="AF29" s="276"/>
      <c r="AG29" s="276"/>
      <c r="AH29" s="276"/>
      <c r="AI29" s="277"/>
      <c r="AJ29" s="45"/>
      <c r="AK29" s="89"/>
      <c r="AL29" s="73" t="str">
        <f>IF(K29="","?",IF(LEN(K29)&gt;30,"!",""))</f>
        <v>?</v>
      </c>
      <c r="AM29" s="74" t="str">
        <f>IF(AL29="?","代表者の氏名を入力して下さい。",IF(AL29="!","氏名は３０文字以内で入力して下さい。",""))</f>
        <v>代表者の氏名を入力して下さい。</v>
      </c>
      <c r="AN29"/>
      <c r="AO29"/>
      <c r="AP29"/>
      <c r="AQ29"/>
      <c r="AR29"/>
      <c r="AS29"/>
    </row>
    <row r="30" spans="1:45" s="30" customFormat="1" ht="14.1" customHeight="1" x14ac:dyDescent="0.4">
      <c r="A30" s="45"/>
      <c r="B30" s="45"/>
      <c r="C30" s="97" t="s">
        <v>69</v>
      </c>
      <c r="D30" s="267" t="s">
        <v>9</v>
      </c>
      <c r="E30" s="267"/>
      <c r="F30" s="267"/>
      <c r="G30" s="267"/>
      <c r="H30" s="267"/>
      <c r="I30" s="267"/>
      <c r="J30" s="267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/>
      <c r="AG30" s="98"/>
      <c r="AH30" s="98"/>
      <c r="AI30" s="99"/>
      <c r="AJ30" s="45"/>
      <c r="AK30" s="89"/>
      <c r="AL30" s="73" t="str">
        <f>IF(K31="","?",IF(AND(LEN(K31)=8,COUNTIF(K31,"*-*")),"","!"))</f>
        <v>?</v>
      </c>
      <c r="AM30" s="74" t="str">
        <f>IF(AL30="?","郵便番号○○○-○○○○を半角で入力して下さい。",IF(AL30="!","郵便番号は'-'を含めて８文字で入力して下さい。",""))</f>
        <v>郵便番号○○○-○○○○を半角で入力して下さい。</v>
      </c>
      <c r="AN30"/>
      <c r="AO30"/>
      <c r="AP30"/>
      <c r="AQ30"/>
      <c r="AR30"/>
      <c r="AS30"/>
    </row>
    <row r="31" spans="1:45" s="30" customFormat="1" ht="14.1" customHeight="1" x14ac:dyDescent="0.4">
      <c r="A31" s="45"/>
      <c r="B31" s="45"/>
      <c r="C31" s="100"/>
      <c r="D31" s="336" t="s">
        <v>6</v>
      </c>
      <c r="E31" s="267"/>
      <c r="F31" s="267"/>
      <c r="G31" s="267"/>
      <c r="H31" s="267"/>
      <c r="I31" s="267"/>
      <c r="J31" s="268"/>
      <c r="K31" s="308"/>
      <c r="L31" s="309"/>
      <c r="M31" s="309"/>
      <c r="N31" s="309"/>
      <c r="O31" s="309"/>
      <c r="P31" s="309"/>
      <c r="Q31" s="309"/>
      <c r="R31" s="309"/>
      <c r="S31" s="310"/>
      <c r="T31" s="287" t="s">
        <v>7</v>
      </c>
      <c r="U31" s="323"/>
      <c r="V31" s="323"/>
      <c r="W31" s="323"/>
      <c r="X31" s="323"/>
      <c r="Y31" s="288"/>
      <c r="Z31" s="324"/>
      <c r="AA31" s="325"/>
      <c r="AB31" s="325"/>
      <c r="AC31" s="325"/>
      <c r="AD31" s="325"/>
      <c r="AE31" s="326"/>
      <c r="AF31" s="287"/>
      <c r="AG31" s="323"/>
      <c r="AH31" s="323"/>
      <c r="AI31" s="327"/>
      <c r="AJ31" s="45"/>
      <c r="AK31" s="89"/>
      <c r="AL31" s="73" t="str">
        <f>IF(Z31="","?","")</f>
        <v>?</v>
      </c>
      <c r="AM31" s="74" t="str">
        <f>IF(AL31="?","都道府県を選択して下さい。","")</f>
        <v>都道府県を選択して下さい。</v>
      </c>
      <c r="AN31"/>
      <c r="AO31"/>
      <c r="AP31"/>
      <c r="AQ31"/>
      <c r="AR31"/>
      <c r="AS31"/>
    </row>
    <row r="32" spans="1:45" s="30" customFormat="1" ht="27.95" customHeight="1" x14ac:dyDescent="0.4">
      <c r="A32" s="45"/>
      <c r="B32" s="45"/>
      <c r="C32" s="100"/>
      <c r="D32" s="328" t="s">
        <v>8</v>
      </c>
      <c r="E32" s="266"/>
      <c r="F32" s="266"/>
      <c r="G32" s="266"/>
      <c r="H32" s="266"/>
      <c r="I32" s="266"/>
      <c r="J32" s="329"/>
      <c r="K32" s="330"/>
      <c r="L32" s="331"/>
      <c r="M32" s="331"/>
      <c r="N32" s="331"/>
      <c r="O32" s="331"/>
      <c r="P32" s="331"/>
      <c r="Q32" s="331"/>
      <c r="R32" s="331"/>
      <c r="S32" s="331"/>
      <c r="T32" s="331"/>
      <c r="U32" s="331"/>
      <c r="V32" s="331"/>
      <c r="W32" s="331"/>
      <c r="X32" s="331"/>
      <c r="Y32" s="331"/>
      <c r="Z32" s="331"/>
      <c r="AA32" s="331"/>
      <c r="AB32" s="331"/>
      <c r="AC32" s="331"/>
      <c r="AD32" s="331"/>
      <c r="AE32" s="331"/>
      <c r="AF32" s="331"/>
      <c r="AG32" s="331"/>
      <c r="AH32" s="331"/>
      <c r="AI32" s="332"/>
      <c r="AJ32" s="45"/>
      <c r="AK32" s="89"/>
      <c r="AL32" s="139" t="str">
        <f>IF(K32="","?",IF(LEN(K32)&gt;50,"!",""))</f>
        <v>?</v>
      </c>
      <c r="AM32" s="86" t="str">
        <f>IF(AL32="?","都道府県以下の住所を入力して下さい。",IF(AL32="!","住所は５０文字以内で入力して下さい。",""))</f>
        <v>都道府県以下の住所を入力して下さい。</v>
      </c>
      <c r="AN32"/>
      <c r="AO32"/>
      <c r="AP32"/>
      <c r="AQ32"/>
      <c r="AR32"/>
      <c r="AS32"/>
    </row>
    <row r="33" spans="1:45" s="30" customFormat="1" ht="14.1" customHeight="1" x14ac:dyDescent="0.4">
      <c r="A33" s="45"/>
      <c r="B33" s="45"/>
      <c r="C33" s="97" t="s">
        <v>160</v>
      </c>
      <c r="D33" s="341" t="s">
        <v>154</v>
      </c>
      <c r="E33" s="341"/>
      <c r="F33" s="341"/>
      <c r="G33" s="341"/>
      <c r="H33" s="341"/>
      <c r="I33" s="341"/>
      <c r="J33" s="341"/>
      <c r="K33" s="143"/>
      <c r="L33" s="143"/>
      <c r="M33" s="143"/>
      <c r="N33" s="143"/>
      <c r="O33" s="143"/>
      <c r="P33" s="143"/>
      <c r="Q33" s="143"/>
      <c r="R33" s="143"/>
      <c r="S33" s="143"/>
      <c r="T33" s="143"/>
      <c r="U33" s="143"/>
      <c r="V33" s="143"/>
      <c r="W33" s="143"/>
      <c r="X33" s="143"/>
      <c r="Y33" s="143"/>
      <c r="Z33" s="143"/>
      <c r="AA33" s="143"/>
      <c r="AB33" s="143"/>
      <c r="AC33" s="143"/>
      <c r="AD33" s="143"/>
      <c r="AE33" s="143"/>
      <c r="AF33" s="143"/>
      <c r="AG33" s="143"/>
      <c r="AH33" s="143"/>
      <c r="AI33" s="144"/>
      <c r="AJ33" s="45"/>
      <c r="AK33" s="89"/>
      <c r="AL33" s="139"/>
      <c r="AM33" s="86"/>
      <c r="AN33"/>
      <c r="AO33"/>
      <c r="AP33"/>
      <c r="AQ33"/>
      <c r="AR33"/>
      <c r="AS33"/>
    </row>
    <row r="34" spans="1:45" s="30" customFormat="1" ht="14.1" customHeight="1" x14ac:dyDescent="0.4">
      <c r="A34" s="45"/>
      <c r="B34" s="45"/>
      <c r="C34" s="100"/>
      <c r="D34" s="342" t="s">
        <v>155</v>
      </c>
      <c r="E34" s="341"/>
      <c r="F34" s="341"/>
      <c r="G34" s="341"/>
      <c r="H34" s="341"/>
      <c r="I34" s="341"/>
      <c r="J34" s="343"/>
      <c r="K34" s="374"/>
      <c r="L34" s="375"/>
      <c r="M34" s="375"/>
      <c r="N34" s="375"/>
      <c r="O34" s="375"/>
      <c r="P34" s="375"/>
      <c r="Q34" s="375"/>
      <c r="R34" s="375"/>
      <c r="S34" s="375"/>
      <c r="T34" s="375"/>
      <c r="U34" s="375"/>
      <c r="V34" s="375"/>
      <c r="W34" s="375"/>
      <c r="X34" s="375"/>
      <c r="Y34" s="375"/>
      <c r="Z34" s="375"/>
      <c r="AA34" s="375"/>
      <c r="AB34" s="375"/>
      <c r="AC34" s="375"/>
      <c r="AD34" s="375"/>
      <c r="AE34" s="375"/>
      <c r="AF34" s="375"/>
      <c r="AG34" s="375"/>
      <c r="AH34" s="375"/>
      <c r="AI34" s="376"/>
      <c r="AJ34" s="45"/>
      <c r="AK34" s="89"/>
      <c r="AL34" s="141" t="str">
        <f>IF(K34="","?",IF(LEN(K34)&gt;50,"!",""))</f>
        <v>?</v>
      </c>
      <c r="AM34" s="142" t="str">
        <f>IF(AL34="?","所属部署名を入力して下さい。",IF(AL34="!","所属部署名は３０文字以内で入力して下さい。",""))</f>
        <v>所属部署名を入力して下さい。</v>
      </c>
      <c r="AN34"/>
      <c r="AO34"/>
      <c r="AP34"/>
      <c r="AQ34"/>
      <c r="AR34"/>
      <c r="AS34"/>
    </row>
    <row r="35" spans="1:45" s="30" customFormat="1" ht="14.1" customHeight="1" x14ac:dyDescent="0.4">
      <c r="A35" s="45"/>
      <c r="B35" s="45"/>
      <c r="C35" s="100"/>
      <c r="D35" s="342" t="s">
        <v>166</v>
      </c>
      <c r="E35" s="341"/>
      <c r="F35" s="341"/>
      <c r="G35" s="341"/>
      <c r="H35" s="341"/>
      <c r="I35" s="341"/>
      <c r="J35" s="343"/>
      <c r="K35" s="374"/>
      <c r="L35" s="375"/>
      <c r="M35" s="375"/>
      <c r="N35" s="375"/>
      <c r="O35" s="375"/>
      <c r="P35" s="375"/>
      <c r="Q35" s="375"/>
      <c r="R35" s="375"/>
      <c r="S35" s="375"/>
      <c r="T35" s="375"/>
      <c r="U35" s="375"/>
      <c r="V35" s="375"/>
      <c r="W35" s="375"/>
      <c r="X35" s="375"/>
      <c r="Y35" s="375"/>
      <c r="Z35" s="375"/>
      <c r="AA35" s="375"/>
      <c r="AB35" s="375"/>
      <c r="AC35" s="375"/>
      <c r="AD35" s="375"/>
      <c r="AE35" s="375"/>
      <c r="AF35" s="375"/>
      <c r="AG35" s="375"/>
      <c r="AH35" s="375"/>
      <c r="AI35" s="376"/>
      <c r="AJ35" s="45"/>
      <c r="AK35" s="89"/>
      <c r="AL35" s="141" t="str">
        <f>IF(K35="","?",IF(LEN(K35)&gt;20,"!",""))</f>
        <v>?</v>
      </c>
      <c r="AM35" s="142" t="str">
        <f>IF(AL35="?","役職名を入力して下さい。",IF(AL35="!","役職名は２０文字以内で入力して下さい。",""))</f>
        <v>役職名を入力して下さい。</v>
      </c>
      <c r="AN35"/>
      <c r="AO35"/>
      <c r="AP35"/>
      <c r="AQ35"/>
      <c r="AR35"/>
      <c r="AS35"/>
    </row>
    <row r="36" spans="1:45" s="30" customFormat="1" ht="14.1" customHeight="1" x14ac:dyDescent="0.4">
      <c r="A36" s="45"/>
      <c r="B36" s="45"/>
      <c r="C36" s="100"/>
      <c r="D36" s="344" t="s">
        <v>156</v>
      </c>
      <c r="E36" s="345"/>
      <c r="F36" s="345"/>
      <c r="G36" s="345"/>
      <c r="H36" s="345"/>
      <c r="I36" s="345"/>
      <c r="J36" s="346"/>
      <c r="K36" s="374"/>
      <c r="L36" s="375"/>
      <c r="M36" s="375"/>
      <c r="N36" s="375"/>
      <c r="O36" s="375"/>
      <c r="P36" s="375"/>
      <c r="Q36" s="375"/>
      <c r="R36" s="375"/>
      <c r="S36" s="375"/>
      <c r="T36" s="375"/>
      <c r="U36" s="375"/>
      <c r="V36" s="375"/>
      <c r="W36" s="375"/>
      <c r="X36" s="375"/>
      <c r="Y36" s="375"/>
      <c r="Z36" s="375"/>
      <c r="AA36" s="375"/>
      <c r="AB36" s="375"/>
      <c r="AC36" s="375"/>
      <c r="AD36" s="375"/>
      <c r="AE36" s="375"/>
      <c r="AF36" s="375"/>
      <c r="AG36" s="375"/>
      <c r="AH36" s="375"/>
      <c r="AI36" s="376"/>
      <c r="AJ36" s="45"/>
      <c r="AK36" s="89"/>
      <c r="AL36" s="141" t="str">
        <f>IF(K36="","?",IF(LEN(K36)&gt;30,"!",""))</f>
        <v>?</v>
      </c>
      <c r="AM36" s="142" t="str">
        <f>IF(AL36="?","実務担当者の氏名を入力して下さい。",IF(AL36="!","実務担当者の氏名は３０文字以内で入力して下さい。",""))</f>
        <v>実務担当者の氏名を入力して下さい。</v>
      </c>
      <c r="AN36"/>
      <c r="AO36"/>
      <c r="AP36"/>
      <c r="AQ36"/>
      <c r="AR36"/>
      <c r="AS36"/>
    </row>
    <row r="37" spans="1:45" s="30" customFormat="1" ht="14.1" customHeight="1" x14ac:dyDescent="0.4">
      <c r="A37" s="45"/>
      <c r="B37" s="45"/>
      <c r="C37" s="100"/>
      <c r="D37" s="138"/>
      <c r="E37" s="75"/>
      <c r="F37" s="75"/>
      <c r="G37" s="75"/>
      <c r="H37" s="75"/>
      <c r="I37" s="347" t="s">
        <v>134</v>
      </c>
      <c r="J37" s="348"/>
      <c r="K37" s="374"/>
      <c r="L37" s="375"/>
      <c r="M37" s="375"/>
      <c r="N37" s="375"/>
      <c r="O37" s="375"/>
      <c r="P37" s="375"/>
      <c r="Q37" s="375"/>
      <c r="R37" s="375"/>
      <c r="S37" s="375"/>
      <c r="T37" s="375"/>
      <c r="U37" s="375"/>
      <c r="V37" s="375"/>
      <c r="W37" s="375"/>
      <c r="X37" s="375"/>
      <c r="Y37" s="375"/>
      <c r="Z37" s="375"/>
      <c r="AA37" s="375"/>
      <c r="AB37" s="375"/>
      <c r="AC37" s="375"/>
      <c r="AD37" s="375"/>
      <c r="AE37" s="375"/>
      <c r="AF37" s="375"/>
      <c r="AG37" s="375"/>
      <c r="AH37" s="375"/>
      <c r="AI37" s="376"/>
      <c r="AJ37" s="45"/>
      <c r="AK37" s="89"/>
      <c r="AL37" s="141" t="str">
        <f>IF(K37="","?",IF(LEN(K37)&gt;30,"!",""))</f>
        <v>?</v>
      </c>
      <c r="AM37" s="142" t="str">
        <f>IF(AL37="?","実務担当者の氏名をカナで入力して下さい。",IF(AL37="!","実務担当者の氏名カナは３０文字以内で入力して下さい。",""))</f>
        <v>実務担当者の氏名をカナで入力して下さい。</v>
      </c>
      <c r="AN37"/>
      <c r="AO37"/>
      <c r="AP37"/>
      <c r="AQ37"/>
      <c r="AR37"/>
      <c r="AS37"/>
    </row>
    <row r="38" spans="1:45" s="30" customFormat="1" ht="14.1" customHeight="1" x14ac:dyDescent="0.4">
      <c r="A38" s="45"/>
      <c r="B38" s="45"/>
      <c r="C38" s="100"/>
      <c r="D38" s="342" t="s">
        <v>157</v>
      </c>
      <c r="E38" s="341"/>
      <c r="F38" s="341"/>
      <c r="G38" s="341"/>
      <c r="H38" s="341"/>
      <c r="I38" s="341"/>
      <c r="J38" s="343"/>
      <c r="K38" s="374"/>
      <c r="L38" s="377"/>
      <c r="M38" s="377"/>
      <c r="N38" s="377"/>
      <c r="O38" s="377"/>
      <c r="P38" s="377"/>
      <c r="Q38" s="377"/>
      <c r="R38" s="377"/>
      <c r="S38" s="377"/>
      <c r="T38" s="377"/>
      <c r="U38" s="377"/>
      <c r="V38" s="377"/>
      <c r="W38" s="377"/>
      <c r="X38" s="377"/>
      <c r="Y38" s="377"/>
      <c r="Z38" s="377"/>
      <c r="AA38" s="377"/>
      <c r="AB38" s="377"/>
      <c r="AC38" s="377"/>
      <c r="AD38" s="377"/>
      <c r="AE38" s="377"/>
      <c r="AF38" s="377"/>
      <c r="AG38" s="377"/>
      <c r="AH38" s="377"/>
      <c r="AI38" s="378"/>
      <c r="AJ38" s="45"/>
      <c r="AK38" s="89"/>
      <c r="AL38" s="141" t="str">
        <f>IF(K38="","?",IF(AND(COUNTIF(K38,"*@*"),LEN(K38)&lt;51),"","!"))</f>
        <v>?</v>
      </c>
      <c r="AM38" s="142" t="str">
        <f>IF(AL38="?","メールアドレスを半角で入力して下さい。",IF(AL38="!","メールアドレスは'@'を含めて５０文字以内で入力して下さい。",""))</f>
        <v>メールアドレスを半角で入力して下さい。</v>
      </c>
      <c r="AN38"/>
      <c r="AO38"/>
      <c r="AP38"/>
      <c r="AQ38"/>
      <c r="AR38"/>
      <c r="AS38"/>
    </row>
    <row r="39" spans="1:45" s="30" customFormat="1" ht="14.1" customHeight="1" x14ac:dyDescent="0.4">
      <c r="A39" s="45"/>
      <c r="B39" s="45"/>
      <c r="C39" s="100"/>
      <c r="D39" s="342" t="s">
        <v>158</v>
      </c>
      <c r="E39" s="341"/>
      <c r="F39" s="341"/>
      <c r="G39" s="341"/>
      <c r="H39" s="341"/>
      <c r="I39" s="341"/>
      <c r="J39" s="343"/>
      <c r="K39" s="374"/>
      <c r="L39" s="377"/>
      <c r="M39" s="377"/>
      <c r="N39" s="377"/>
      <c r="O39" s="377"/>
      <c r="P39" s="377"/>
      <c r="Q39" s="377"/>
      <c r="R39" s="377"/>
      <c r="S39" s="377"/>
      <c r="T39" s="377"/>
      <c r="U39" s="377"/>
      <c r="V39" s="377"/>
      <c r="W39" s="377"/>
      <c r="X39" s="377"/>
      <c r="Y39" s="377"/>
      <c r="Z39" s="377"/>
      <c r="AA39" s="377"/>
      <c r="AB39" s="377"/>
      <c r="AC39" s="377"/>
      <c r="AD39" s="377"/>
      <c r="AE39" s="377"/>
      <c r="AF39" s="377"/>
      <c r="AG39" s="377"/>
      <c r="AH39" s="377"/>
      <c r="AI39" s="378"/>
      <c r="AJ39" s="45"/>
      <c r="AK39" s="89"/>
      <c r="AL39" s="141" t="str">
        <f>IF(K39="","?",IF(AND(COUNTIF(K39,"*-*-*"),LEN(K39)=12),"","!"))</f>
        <v>?</v>
      </c>
      <c r="AM39" s="142" t="str">
        <f>IF(AL39="?","電話番号を市外局番から'-'を含めて半角で入力して下さい。",IF(AL39="!","電話番号は'-'を含めて１２文字以内で入力して下さい。",""))</f>
        <v>電話番号を市外局番から'-'を含めて半角で入力して下さい。</v>
      </c>
      <c r="AN39"/>
      <c r="AO39"/>
      <c r="AP39"/>
      <c r="AQ39"/>
      <c r="AR39"/>
      <c r="AS39"/>
    </row>
    <row r="40" spans="1:45" s="30" customFormat="1" ht="14.1" customHeight="1" x14ac:dyDescent="0.4">
      <c r="A40" s="45"/>
      <c r="B40" s="45"/>
      <c r="C40" s="137"/>
      <c r="D40" s="349" t="s">
        <v>159</v>
      </c>
      <c r="E40" s="350"/>
      <c r="F40" s="350"/>
      <c r="G40" s="350"/>
      <c r="H40" s="350"/>
      <c r="I40" s="350"/>
      <c r="J40" s="351"/>
      <c r="K40" s="379"/>
      <c r="L40" s="380"/>
      <c r="M40" s="380"/>
      <c r="N40" s="380"/>
      <c r="O40" s="380"/>
      <c r="P40" s="380"/>
      <c r="Q40" s="380"/>
      <c r="R40" s="380"/>
      <c r="S40" s="380"/>
      <c r="T40" s="380"/>
      <c r="U40" s="380"/>
      <c r="V40" s="380"/>
      <c r="W40" s="380"/>
      <c r="X40" s="380"/>
      <c r="Y40" s="380"/>
      <c r="Z40" s="380"/>
      <c r="AA40" s="380"/>
      <c r="AB40" s="380"/>
      <c r="AC40" s="380"/>
      <c r="AD40" s="380"/>
      <c r="AE40" s="380"/>
      <c r="AF40" s="380"/>
      <c r="AG40" s="380"/>
      <c r="AH40" s="380"/>
      <c r="AI40" s="381"/>
      <c r="AJ40" s="45"/>
      <c r="AK40" s="89"/>
      <c r="AL40" s="141" t="str">
        <f>IF(K40="","?",IF(AND(COUNTIF(K40,"*-*-*"),LEN(K40)=12),"","!"))</f>
        <v>?</v>
      </c>
      <c r="AM40" s="142" t="str">
        <f>IF(AL40="?","FAX番号を市外局番から'-'を含めて半角で入力して下さい。",IF(AL40="!","FAX番号は'-'を含めて１２文字以内で入力して下さい。",""))</f>
        <v>FAX番号を市外局番から'-'を含めて半角で入力して下さい。</v>
      </c>
      <c r="AN40"/>
      <c r="AO40"/>
      <c r="AP40"/>
      <c r="AQ40"/>
      <c r="AR40"/>
      <c r="AS40"/>
    </row>
    <row r="41" spans="1:45" s="30" customFormat="1" ht="18" customHeight="1" x14ac:dyDescent="0.4">
      <c r="A41" s="45"/>
      <c r="B41" s="45"/>
      <c r="C41" s="109"/>
      <c r="D41" s="105"/>
      <c r="E41" s="105"/>
      <c r="F41" s="105"/>
      <c r="G41" s="105"/>
      <c r="H41" s="105"/>
      <c r="I41" s="105"/>
      <c r="J41" s="105"/>
      <c r="K41" s="135"/>
      <c r="L41" s="135"/>
      <c r="M41" s="135"/>
      <c r="N41" s="135"/>
      <c r="O41" s="135"/>
      <c r="P41" s="135"/>
      <c r="Q41" s="135"/>
      <c r="R41" s="135"/>
      <c r="S41" s="135"/>
      <c r="T41" s="135"/>
      <c r="U41" s="135"/>
      <c r="V41" s="135"/>
      <c r="W41" s="135"/>
      <c r="X41" s="135"/>
      <c r="Y41" s="135"/>
      <c r="Z41" s="135"/>
      <c r="AA41" s="135"/>
      <c r="AB41" s="135"/>
      <c r="AC41" s="135"/>
      <c r="AD41" s="135"/>
      <c r="AE41" s="135"/>
      <c r="AF41" s="135"/>
      <c r="AG41" s="135"/>
      <c r="AH41" s="135"/>
      <c r="AI41" s="135"/>
      <c r="AJ41" s="45"/>
      <c r="AK41" s="89"/>
      <c r="AL41" s="139"/>
      <c r="AM41" s="86"/>
      <c r="AN41"/>
      <c r="AO41"/>
      <c r="AP41"/>
      <c r="AQ41"/>
      <c r="AR41"/>
      <c r="AS41"/>
    </row>
    <row r="42" spans="1:45" s="30" customFormat="1" ht="18" customHeight="1" x14ac:dyDescent="0.4">
      <c r="A42" s="45"/>
      <c r="B42" s="45"/>
      <c r="C42" s="109"/>
      <c r="D42" s="105"/>
      <c r="E42" s="105"/>
      <c r="F42" s="105"/>
      <c r="G42" s="105"/>
      <c r="H42" s="105"/>
      <c r="I42" s="105"/>
      <c r="J42" s="105"/>
      <c r="K42" s="135"/>
      <c r="L42" s="135"/>
      <c r="M42" s="135"/>
      <c r="N42" s="135"/>
      <c r="O42" s="135"/>
      <c r="P42" s="135"/>
      <c r="Q42" s="135"/>
      <c r="R42" s="135"/>
      <c r="S42" s="135"/>
      <c r="T42" s="135"/>
      <c r="U42" s="135"/>
      <c r="V42" s="135"/>
      <c r="W42" s="135"/>
      <c r="X42" s="135"/>
      <c r="Y42" s="135"/>
      <c r="Z42" s="135"/>
      <c r="AA42" s="135"/>
      <c r="AB42" s="135"/>
      <c r="AC42" s="135"/>
      <c r="AD42" s="135"/>
      <c r="AE42" s="135"/>
      <c r="AF42" s="135"/>
      <c r="AG42" s="135"/>
      <c r="AH42" s="135"/>
      <c r="AI42" s="135"/>
      <c r="AJ42" s="45"/>
      <c r="AK42" s="89"/>
      <c r="AL42" s="139"/>
      <c r="AM42" s="86"/>
      <c r="AN42"/>
      <c r="AO42"/>
      <c r="AP42"/>
      <c r="AQ42"/>
      <c r="AR42"/>
      <c r="AS42"/>
    </row>
    <row r="43" spans="1:45" customFormat="1" ht="19.5" x14ac:dyDescent="0.4">
      <c r="A43" s="45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89"/>
      <c r="AL43" s="140"/>
      <c r="AM43" s="91"/>
    </row>
    <row r="44" spans="1:45" ht="14.1" customHeight="1" x14ac:dyDescent="0.4">
      <c r="A44" s="45"/>
      <c r="B44" s="225" t="s">
        <v>118</v>
      </c>
      <c r="C44" s="225"/>
      <c r="D44" s="225"/>
      <c r="E44" s="225"/>
      <c r="F44" s="225"/>
      <c r="G44" s="225"/>
      <c r="H44" s="225"/>
      <c r="I44" s="225"/>
      <c r="J44" s="225"/>
      <c r="K44" s="225"/>
      <c r="L44" s="225"/>
      <c r="M44" s="225"/>
      <c r="N44" s="225"/>
      <c r="O44" s="225"/>
      <c r="P44" s="225"/>
      <c r="Q44" s="225"/>
      <c r="R44" s="225"/>
      <c r="S44" s="225"/>
      <c r="T44" s="225"/>
      <c r="U44" s="225"/>
      <c r="V44" s="225"/>
      <c r="W44" s="225"/>
      <c r="X44" s="225"/>
      <c r="Y44" s="225"/>
      <c r="Z44" s="225"/>
      <c r="AA44" s="225"/>
      <c r="AB44" s="225"/>
      <c r="AC44" s="225"/>
      <c r="AD44" s="225"/>
      <c r="AE44" s="225"/>
      <c r="AF44" s="225"/>
      <c r="AG44" s="225"/>
      <c r="AH44" s="225"/>
      <c r="AI44" s="225"/>
      <c r="AJ44" s="225"/>
      <c r="AK44" s="45"/>
      <c r="AL44" s="88"/>
      <c r="AM44" s="86"/>
    </row>
    <row r="45" spans="1:45" ht="14.1" customHeight="1" x14ac:dyDescent="0.4">
      <c r="A45" s="45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88"/>
      <c r="AM45" s="86"/>
    </row>
    <row r="46" spans="1:45" ht="18" customHeight="1" x14ac:dyDescent="0.4">
      <c r="A46" s="45"/>
      <c r="B46" s="45"/>
      <c r="C46" s="101" t="s">
        <v>65</v>
      </c>
      <c r="D46" s="68" t="s">
        <v>84</v>
      </c>
      <c r="E46" s="68"/>
      <c r="F46" s="68"/>
      <c r="G46" s="68"/>
      <c r="H46" s="68"/>
      <c r="I46" s="68"/>
      <c r="J46" s="102"/>
      <c r="K46" s="272"/>
      <c r="L46" s="273"/>
      <c r="M46" s="273"/>
      <c r="N46" s="274"/>
      <c r="O46" s="362" t="str">
        <f>IF(ISERROR(VLOOKUP(K46,マスターデータ!E2:F3,2,FALSE)),"",VLOOKUP(K46,マスターデータ!E2:F3,2,FALSE))</f>
        <v/>
      </c>
      <c r="P46" s="363"/>
      <c r="Q46" s="363"/>
      <c r="R46" s="363"/>
      <c r="S46" s="363"/>
      <c r="T46" s="363"/>
      <c r="U46" s="363"/>
      <c r="V46" s="363"/>
      <c r="W46" s="363"/>
      <c r="X46" s="363"/>
      <c r="Y46" s="364"/>
      <c r="Z46" s="173">
        <v>1</v>
      </c>
      <c r="AA46" s="368" t="s">
        <v>173</v>
      </c>
      <c r="AB46" s="369"/>
      <c r="AC46" s="369"/>
      <c r="AD46" s="369"/>
      <c r="AE46" s="369"/>
      <c r="AF46" s="369"/>
      <c r="AG46" s="369"/>
      <c r="AH46" s="369"/>
      <c r="AI46" s="370"/>
      <c r="AJ46" s="45"/>
      <c r="AK46" s="45"/>
      <c r="AL46" s="79" t="str">
        <f>IF(K46="","?",IF(OR(K46&lt;1,K46&gt;2),"!",""))</f>
        <v>?</v>
      </c>
      <c r="AM46" s="80" t="str">
        <f>IF(AL46="?","事業区分を入力して下さい。",IF(AL46="!","事業区分は１または２を入力して下さい。",""))</f>
        <v>事業区分を入力して下さい。</v>
      </c>
    </row>
    <row r="47" spans="1:45" ht="18" customHeight="1" x14ac:dyDescent="0.4">
      <c r="A47" s="45"/>
      <c r="B47" s="45"/>
      <c r="C47" s="103"/>
      <c r="D47" s="320" t="s">
        <v>85</v>
      </c>
      <c r="E47" s="321"/>
      <c r="F47" s="321"/>
      <c r="G47" s="321"/>
      <c r="H47" s="321"/>
      <c r="I47" s="321"/>
      <c r="J47" s="322"/>
      <c r="K47" s="365"/>
      <c r="L47" s="366"/>
      <c r="M47" s="366"/>
      <c r="N47" s="366"/>
      <c r="O47" s="366"/>
      <c r="P47" s="366"/>
      <c r="Q47" s="366"/>
      <c r="R47" s="366"/>
      <c r="S47" s="366"/>
      <c r="T47" s="366"/>
      <c r="U47" s="366"/>
      <c r="V47" s="366"/>
      <c r="W47" s="366"/>
      <c r="X47" s="366"/>
      <c r="Y47" s="367"/>
      <c r="Z47" s="174">
        <v>2</v>
      </c>
      <c r="AA47" s="371" t="s">
        <v>174</v>
      </c>
      <c r="AB47" s="372"/>
      <c r="AC47" s="372"/>
      <c r="AD47" s="372"/>
      <c r="AE47" s="372"/>
      <c r="AF47" s="372"/>
      <c r="AG47" s="372"/>
      <c r="AH47" s="372"/>
      <c r="AI47" s="373"/>
      <c r="AJ47" s="45"/>
      <c r="AK47" s="45"/>
      <c r="AL47" s="79" t="str">
        <f>IF(K47="","?","")</f>
        <v>?</v>
      </c>
      <c r="AM47" s="80" t="str">
        <f>IF(AL47="?","通信機器の供給元を入力して下さい。","")</f>
        <v>通信機器の供給元を入力して下さい。</v>
      </c>
    </row>
    <row r="48" spans="1:45" s="30" customFormat="1" ht="14.1" customHeight="1" x14ac:dyDescent="0.4">
      <c r="A48" s="45"/>
      <c r="B48" s="45"/>
      <c r="C48" s="104"/>
      <c r="D48" s="105"/>
      <c r="E48" s="105"/>
      <c r="F48" s="105"/>
      <c r="G48" s="105"/>
      <c r="H48" s="105"/>
      <c r="I48" s="105"/>
      <c r="J48" s="105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AC48" s="45"/>
      <c r="AD48" s="45"/>
      <c r="AE48" s="45"/>
      <c r="AF48" s="45"/>
      <c r="AG48" s="45"/>
      <c r="AH48" s="45"/>
      <c r="AI48" s="45"/>
      <c r="AJ48" s="45"/>
      <c r="AK48" s="45"/>
      <c r="AL48" s="79"/>
      <c r="AM48" s="80"/>
      <c r="AR48" s="26"/>
    </row>
    <row r="49" spans="1:44" ht="15" customHeight="1" x14ac:dyDescent="0.4">
      <c r="A49" s="45"/>
      <c r="B49" s="45"/>
      <c r="C49" s="56" t="s">
        <v>73</v>
      </c>
      <c r="D49" s="261" t="s">
        <v>113</v>
      </c>
      <c r="E49" s="261"/>
      <c r="F49" s="261"/>
      <c r="G49" s="261"/>
      <c r="H49" s="261"/>
      <c r="I49" s="261"/>
      <c r="J49" s="261"/>
      <c r="K49" s="107"/>
      <c r="L49" s="107"/>
      <c r="M49" s="107"/>
      <c r="N49" s="107"/>
      <c r="O49" s="107"/>
      <c r="P49" s="107"/>
      <c r="Q49" s="107"/>
      <c r="R49" s="107"/>
      <c r="S49" s="107"/>
      <c r="T49" s="107"/>
      <c r="U49" s="107"/>
      <c r="V49" s="107"/>
      <c r="W49" s="107"/>
      <c r="X49" s="107"/>
      <c r="Y49" s="107"/>
      <c r="Z49" s="107"/>
      <c r="AA49" s="107"/>
      <c r="AB49" s="107"/>
      <c r="AC49" s="107"/>
      <c r="AD49" s="107"/>
      <c r="AE49" s="107"/>
      <c r="AF49" s="107"/>
      <c r="AG49" s="107"/>
      <c r="AH49" s="107"/>
      <c r="AI49" s="107"/>
      <c r="AJ49" s="45"/>
      <c r="AK49" s="45"/>
      <c r="AL49" s="79"/>
      <c r="AM49" s="80"/>
    </row>
    <row r="50" spans="1:44" s="30" customFormat="1" ht="15" customHeight="1" x14ac:dyDescent="0.4">
      <c r="A50" s="45"/>
      <c r="B50" s="45"/>
      <c r="C50" s="119"/>
      <c r="D50" s="146"/>
      <c r="E50" s="146"/>
      <c r="F50" s="146"/>
      <c r="G50" s="146"/>
      <c r="H50" s="146"/>
      <c r="I50" s="146"/>
      <c r="J50" s="146"/>
      <c r="K50" s="149"/>
      <c r="L50" s="149"/>
      <c r="M50" s="149"/>
      <c r="N50" s="149"/>
      <c r="O50" s="149"/>
      <c r="P50" s="149"/>
      <c r="Q50" s="149"/>
      <c r="R50" s="149"/>
      <c r="S50" s="149"/>
      <c r="T50" s="149"/>
      <c r="U50" s="149"/>
      <c r="V50" s="149"/>
      <c r="W50" s="149"/>
      <c r="X50" s="149"/>
      <c r="Y50" s="149"/>
      <c r="Z50" s="149"/>
      <c r="AA50" s="149"/>
      <c r="AB50" s="149"/>
      <c r="AC50" s="149"/>
      <c r="AD50" s="149"/>
      <c r="AE50" s="149"/>
      <c r="AF50" s="149"/>
      <c r="AG50" s="149"/>
      <c r="AH50" s="149"/>
      <c r="AI50" s="150"/>
      <c r="AJ50" s="45"/>
      <c r="AK50" s="45"/>
      <c r="AL50" s="79"/>
      <c r="AM50" s="80"/>
      <c r="AR50" s="26"/>
    </row>
    <row r="51" spans="1:44" s="30" customFormat="1" ht="18" customHeight="1" x14ac:dyDescent="0.4">
      <c r="A51" s="45"/>
      <c r="B51" s="45"/>
      <c r="C51" s="108"/>
      <c r="D51" s="262" t="s">
        <v>133</v>
      </c>
      <c r="E51" s="263"/>
      <c r="F51" s="263"/>
      <c r="G51" s="264"/>
      <c r="H51" s="104"/>
      <c r="I51" s="75" t="s">
        <v>116</v>
      </c>
      <c r="J51" s="109"/>
      <c r="K51" s="109"/>
      <c r="L51" s="109"/>
      <c r="M51" s="109"/>
      <c r="N51" s="109"/>
      <c r="O51" s="109"/>
      <c r="P51" s="109"/>
      <c r="Q51" s="109"/>
      <c r="R51" s="109"/>
      <c r="S51" s="109"/>
      <c r="T51" s="109"/>
      <c r="U51" s="109"/>
      <c r="V51" s="104"/>
      <c r="W51" s="109"/>
      <c r="X51" s="109"/>
      <c r="Y51" s="109"/>
      <c r="Z51" s="109"/>
      <c r="AA51" s="109"/>
      <c r="AB51" s="109"/>
      <c r="AC51" s="109"/>
      <c r="AD51" s="109"/>
      <c r="AE51" s="109"/>
      <c r="AF51" s="109"/>
      <c r="AG51" s="109"/>
      <c r="AH51" s="109"/>
      <c r="AI51" s="110"/>
      <c r="AJ51" s="45"/>
      <c r="AK51" s="45"/>
      <c r="AL51" s="73"/>
      <c r="AM51" s="80"/>
      <c r="AR51" s="26"/>
    </row>
    <row r="52" spans="1:44" ht="18" customHeight="1" x14ac:dyDescent="0.4">
      <c r="A52" s="45"/>
      <c r="B52" s="45"/>
      <c r="C52" s="46"/>
      <c r="D52" s="104"/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Q52" s="104"/>
      <c r="R52" s="104"/>
      <c r="S52" s="104"/>
      <c r="T52" s="104"/>
      <c r="U52" s="104"/>
      <c r="V52" s="104"/>
      <c r="W52" s="104"/>
      <c r="X52" s="104"/>
      <c r="Y52" s="104"/>
      <c r="Z52" s="104"/>
      <c r="AA52" s="104"/>
      <c r="AB52" s="104"/>
      <c r="AC52" s="104"/>
      <c r="AD52" s="104"/>
      <c r="AE52" s="104"/>
      <c r="AF52" s="104"/>
      <c r="AG52" s="104"/>
      <c r="AH52" s="104"/>
      <c r="AI52" s="111"/>
      <c r="AJ52" s="45"/>
      <c r="AK52" s="45"/>
      <c r="AL52" s="73"/>
      <c r="AM52" s="80"/>
    </row>
    <row r="53" spans="1:44" ht="18" customHeight="1" x14ac:dyDescent="0.4">
      <c r="A53" s="45"/>
      <c r="B53" s="45"/>
      <c r="C53" s="46"/>
      <c r="D53" s="188" t="s">
        <v>161</v>
      </c>
      <c r="E53" s="188"/>
      <c r="F53" s="188"/>
      <c r="G53" s="188"/>
      <c r="H53" s="188"/>
      <c r="I53" s="188"/>
      <c r="J53" s="188"/>
      <c r="K53" s="188"/>
      <c r="L53" s="188"/>
      <c r="M53" s="188"/>
      <c r="N53" s="188"/>
      <c r="O53" s="188"/>
      <c r="P53" s="104"/>
      <c r="Q53" s="104"/>
      <c r="R53" s="200"/>
      <c r="S53" s="201"/>
      <c r="T53" s="202"/>
      <c r="U53" s="104" t="s">
        <v>115</v>
      </c>
      <c r="V53" s="104"/>
      <c r="W53" s="104"/>
      <c r="X53" s="104"/>
      <c r="Y53" s="104"/>
      <c r="Z53" s="104"/>
      <c r="AA53" s="104"/>
      <c r="AB53" s="104"/>
      <c r="AC53" s="104"/>
      <c r="AD53" s="104"/>
      <c r="AE53" s="104"/>
      <c r="AF53" s="104"/>
      <c r="AG53" s="104"/>
      <c r="AH53" s="104"/>
      <c r="AI53" s="111"/>
      <c r="AJ53" s="45"/>
      <c r="AK53" s="45"/>
      <c r="AL53" s="79" t="str">
        <f>IF($K$46&lt;&gt;1,"",IF(R53="","?",""))</f>
        <v/>
      </c>
      <c r="AM53" s="80" t="str">
        <f>IF(AL53="?",D53&amp;"を記入してください。","")</f>
        <v/>
      </c>
    </row>
    <row r="54" spans="1:44" ht="18" customHeight="1" x14ac:dyDescent="0.4">
      <c r="A54" s="45"/>
      <c r="B54" s="45"/>
      <c r="C54" s="46"/>
      <c r="D54" s="104"/>
      <c r="E54" s="104"/>
      <c r="F54" s="104"/>
      <c r="G54" s="104"/>
      <c r="H54" s="104"/>
      <c r="I54" s="104"/>
      <c r="J54" s="104"/>
      <c r="K54" s="104"/>
      <c r="L54" s="104"/>
      <c r="M54" s="104"/>
      <c r="N54" s="104"/>
      <c r="O54" s="151"/>
      <c r="P54" s="151"/>
      <c r="Q54" s="104"/>
      <c r="R54" s="265"/>
      <c r="S54" s="265"/>
      <c r="T54" s="265"/>
      <c r="U54" s="104"/>
      <c r="V54" s="104"/>
      <c r="W54" s="104"/>
      <c r="X54" s="104"/>
      <c r="Y54" s="104"/>
      <c r="Z54" s="104"/>
      <c r="AA54" s="104"/>
      <c r="AB54" s="104"/>
      <c r="AC54" s="104"/>
      <c r="AD54" s="104"/>
      <c r="AE54" s="104"/>
      <c r="AF54" s="104"/>
      <c r="AG54" s="104"/>
      <c r="AH54" s="104"/>
      <c r="AI54" s="111"/>
      <c r="AJ54" s="45"/>
      <c r="AK54" s="45"/>
      <c r="AL54" s="73"/>
      <c r="AM54" s="80"/>
    </row>
    <row r="55" spans="1:44" ht="18" customHeight="1" x14ac:dyDescent="0.4">
      <c r="A55" s="45"/>
      <c r="B55" s="45"/>
      <c r="C55" s="46"/>
      <c r="D55" s="75" t="s">
        <v>162</v>
      </c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104"/>
      <c r="Q55" s="104"/>
      <c r="R55" s="200"/>
      <c r="S55" s="201"/>
      <c r="T55" s="202"/>
      <c r="U55" s="104" t="s">
        <v>115</v>
      </c>
      <c r="V55" s="104"/>
      <c r="W55" s="104" t="s">
        <v>117</v>
      </c>
      <c r="X55" s="104"/>
      <c r="Y55" s="104"/>
      <c r="Z55" s="194" t="str">
        <f>IF(AND(R53&lt;&gt;"",R55&lt;&gt;""),R53-R55,"")</f>
        <v/>
      </c>
      <c r="AA55" s="195"/>
      <c r="AB55" s="196"/>
      <c r="AC55" s="152" t="s">
        <v>115</v>
      </c>
      <c r="AD55" s="333" t="str">
        <f>IF(AND(R53&lt;&gt;"",R55&lt;&gt;""),Z55/R53,"")</f>
        <v/>
      </c>
      <c r="AE55" s="334"/>
      <c r="AF55" s="335"/>
      <c r="AG55" s="104"/>
      <c r="AH55" s="109"/>
      <c r="AI55" s="110"/>
      <c r="AJ55" s="45"/>
      <c r="AK55" s="45"/>
      <c r="AL55" s="79"/>
      <c r="AM55" s="74"/>
    </row>
    <row r="56" spans="1:44" s="30" customFormat="1" ht="18" customHeight="1" x14ac:dyDescent="0.4">
      <c r="A56" s="45"/>
      <c r="B56" s="45"/>
      <c r="C56" s="46"/>
      <c r="D56" s="75"/>
      <c r="E56" s="104"/>
      <c r="F56" s="104"/>
      <c r="G56" s="104"/>
      <c r="H56" s="104"/>
      <c r="I56" s="104"/>
      <c r="J56" s="104"/>
      <c r="K56" s="104"/>
      <c r="L56" s="104"/>
      <c r="M56" s="104"/>
      <c r="N56" s="104"/>
      <c r="O56" s="104"/>
      <c r="P56" s="104"/>
      <c r="Q56" s="104"/>
      <c r="R56" s="104"/>
      <c r="S56" s="104"/>
      <c r="T56" s="104"/>
      <c r="U56" s="55"/>
      <c r="V56" s="104"/>
      <c r="W56" s="104"/>
      <c r="X56" s="104"/>
      <c r="Y56" s="104"/>
      <c r="Z56" s="104"/>
      <c r="AA56" s="104"/>
      <c r="AB56" s="104"/>
      <c r="AC56" s="153"/>
      <c r="AD56" s="64"/>
      <c r="AE56" s="64"/>
      <c r="AF56" s="64"/>
      <c r="AG56" s="104"/>
      <c r="AH56" s="109"/>
      <c r="AI56" s="110"/>
      <c r="AJ56" s="45"/>
      <c r="AK56" s="45"/>
      <c r="AL56" s="73"/>
      <c r="AM56" s="74"/>
      <c r="AR56" s="26"/>
    </row>
    <row r="57" spans="1:44" s="30" customFormat="1" ht="18" customHeight="1" x14ac:dyDescent="0.4">
      <c r="A57" s="45"/>
      <c r="B57" s="45"/>
      <c r="C57" s="46"/>
      <c r="D57" s="104"/>
      <c r="E57" s="185" t="str">
        <f>IF(ISBLANK(R55),"",IF(R53&lt;R55,"申請時の計画数を超えています",IF(AD55=0,"変更はありません",IF(AD55&gt;=0.1,"10%以上の減少です。承認を受けましたか？","10%未満の減少です。届出しましたか？"))))</f>
        <v/>
      </c>
      <c r="F57" s="185"/>
      <c r="G57" s="185"/>
      <c r="H57" s="185"/>
      <c r="I57" s="185"/>
      <c r="J57" s="185"/>
      <c r="K57" s="185"/>
      <c r="L57" s="185"/>
      <c r="M57" s="185"/>
      <c r="N57" s="185"/>
      <c r="O57" s="185"/>
      <c r="P57" s="185"/>
      <c r="Q57" s="185"/>
      <c r="R57" s="185"/>
      <c r="S57" s="185"/>
      <c r="T57" s="185"/>
      <c r="U57" s="104"/>
      <c r="V57" s="200"/>
      <c r="W57" s="202"/>
      <c r="X57" s="104" t="s">
        <v>126</v>
      </c>
      <c r="Y57" s="200"/>
      <c r="Z57" s="202"/>
      <c r="AA57" s="104" t="s">
        <v>130</v>
      </c>
      <c r="AB57" s="153"/>
      <c r="AC57" s="104"/>
      <c r="AD57" s="64"/>
      <c r="AE57" s="64"/>
      <c r="AF57" s="64"/>
      <c r="AG57" s="104"/>
      <c r="AH57" s="109"/>
      <c r="AI57" s="110"/>
      <c r="AJ57" s="45"/>
      <c r="AK57" s="45"/>
      <c r="AL57" s="73" t="str">
        <f>IF(OR(R65&lt;&gt;"",R67&lt;&gt;"",R71&lt;&gt;""),"",IF(OR(E57="変更はありません",E57=""),"",IF(ISERROR(DAY(V57&amp;"/"&amp;Y57)),"!","")))</f>
        <v/>
      </c>
      <c r="AM57" s="74" t="str">
        <f>IF(AL57="!","計画変更申請日を入力してください。","")</f>
        <v/>
      </c>
      <c r="AR57" s="26"/>
    </row>
    <row r="58" spans="1:44" s="30" customFormat="1" ht="18" customHeight="1" x14ac:dyDescent="0.4">
      <c r="A58" s="45"/>
      <c r="B58" s="45"/>
      <c r="C58" s="46"/>
      <c r="D58" s="75"/>
      <c r="E58" s="75"/>
      <c r="F58" s="104"/>
      <c r="G58" s="104"/>
      <c r="H58" s="104"/>
      <c r="I58" s="104"/>
      <c r="J58" s="104"/>
      <c r="K58" s="104"/>
      <c r="L58" s="104"/>
      <c r="M58" s="104"/>
      <c r="N58" s="104"/>
      <c r="O58" s="104"/>
      <c r="P58" s="104"/>
      <c r="Q58" s="104"/>
      <c r="R58" s="104"/>
      <c r="S58" s="104"/>
      <c r="T58" s="104"/>
      <c r="U58" s="104"/>
      <c r="V58" s="154" t="s">
        <v>127</v>
      </c>
      <c r="W58" s="104"/>
      <c r="X58" s="55"/>
      <c r="Y58" s="55"/>
      <c r="Z58" s="63"/>
      <c r="AA58" s="63"/>
      <c r="AB58" s="63"/>
      <c r="AC58" s="153"/>
      <c r="AD58" s="64"/>
      <c r="AE58" s="64"/>
      <c r="AF58" s="64"/>
      <c r="AG58" s="104"/>
      <c r="AH58" s="109"/>
      <c r="AI58" s="110"/>
      <c r="AJ58" s="45"/>
      <c r="AK58" s="45"/>
      <c r="AL58" s="73"/>
      <c r="AM58" s="74"/>
      <c r="AR58" s="26"/>
    </row>
    <row r="59" spans="1:44" s="30" customFormat="1" ht="18" customHeight="1" x14ac:dyDescent="0.4">
      <c r="A59" s="45"/>
      <c r="B59" s="45"/>
      <c r="C59" s="46"/>
      <c r="D59" s="188" t="s">
        <v>163</v>
      </c>
      <c r="E59" s="188"/>
      <c r="F59" s="188"/>
      <c r="G59" s="188"/>
      <c r="H59" s="188"/>
      <c r="I59" s="188"/>
      <c r="J59" s="188"/>
      <c r="K59" s="188"/>
      <c r="L59" s="188"/>
      <c r="M59" s="188"/>
      <c r="N59" s="188"/>
      <c r="O59" s="188"/>
      <c r="P59" s="104"/>
      <c r="Q59" s="104"/>
      <c r="R59" s="189"/>
      <c r="S59" s="190"/>
      <c r="T59" s="191"/>
      <c r="U59" s="104" t="s">
        <v>115</v>
      </c>
      <c r="V59" s="154"/>
      <c r="W59" s="187" t="str">
        <f>IF(ISBLANK(R59),"",IF(ISBLANK(R55),IF(R53=R59,"問題ありません","変更申請が必要です"),IF(R55=R59,"問題ありません","変更申請が必要です")))</f>
        <v/>
      </c>
      <c r="X59" s="187"/>
      <c r="Y59" s="187"/>
      <c r="Z59" s="187"/>
      <c r="AA59" s="187"/>
      <c r="AB59" s="187"/>
      <c r="AC59" s="187"/>
      <c r="AD59" s="187"/>
      <c r="AE59" s="187"/>
      <c r="AF59" s="187"/>
      <c r="AG59" s="104"/>
      <c r="AH59" s="109"/>
      <c r="AI59" s="110"/>
      <c r="AJ59" s="45"/>
      <c r="AK59" s="45"/>
      <c r="AL59" s="79" t="str">
        <f>IF($K$46&lt;&gt;1,"",IF(R59="","?",""))</f>
        <v/>
      </c>
      <c r="AM59" s="80" t="str">
        <f>IF(AL59="?",D59&amp;"を記入してください。","")</f>
        <v/>
      </c>
      <c r="AR59" s="26"/>
    </row>
    <row r="60" spans="1:44" s="30" customFormat="1" ht="18" customHeight="1" x14ac:dyDescent="0.4">
      <c r="A60" s="45"/>
      <c r="B60" s="45"/>
      <c r="C60" s="125"/>
      <c r="D60" s="155"/>
      <c r="E60" s="155"/>
      <c r="F60" s="155"/>
      <c r="G60" s="155"/>
      <c r="H60" s="155"/>
      <c r="I60" s="155"/>
      <c r="J60" s="155"/>
      <c r="K60" s="155"/>
      <c r="L60" s="155"/>
      <c r="M60" s="155"/>
      <c r="N60" s="155"/>
      <c r="O60" s="155"/>
      <c r="P60" s="156"/>
      <c r="Q60" s="156"/>
      <c r="R60" s="156"/>
      <c r="S60" s="156"/>
      <c r="T60" s="156"/>
      <c r="U60" s="156"/>
      <c r="V60" s="156"/>
      <c r="W60" s="156"/>
      <c r="X60" s="156"/>
      <c r="Y60" s="156"/>
      <c r="Z60" s="156"/>
      <c r="AA60" s="156"/>
      <c r="AB60" s="156"/>
      <c r="AC60" s="156"/>
      <c r="AD60" s="156"/>
      <c r="AE60" s="156"/>
      <c r="AF60" s="156"/>
      <c r="AG60" s="156"/>
      <c r="AH60" s="157"/>
      <c r="AI60" s="158"/>
      <c r="AJ60" s="45"/>
      <c r="AK60" s="45"/>
      <c r="AL60" s="73"/>
      <c r="AM60" s="74"/>
      <c r="AR60" s="26"/>
    </row>
    <row r="61" spans="1:44" s="30" customFormat="1" ht="18" customHeight="1" x14ac:dyDescent="0.4">
      <c r="A61" s="45"/>
      <c r="B61" s="45"/>
      <c r="C61" s="104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104"/>
      <c r="Q61" s="104"/>
      <c r="R61" s="104"/>
      <c r="S61" s="104"/>
      <c r="T61" s="104"/>
      <c r="U61" s="104"/>
      <c r="V61" s="104"/>
      <c r="W61" s="104"/>
      <c r="X61" s="104"/>
      <c r="Y61" s="104"/>
      <c r="Z61" s="104"/>
      <c r="AA61" s="104"/>
      <c r="AB61" s="104"/>
      <c r="AC61" s="104"/>
      <c r="AD61" s="104"/>
      <c r="AE61" s="104"/>
      <c r="AF61" s="104"/>
      <c r="AG61" s="104"/>
      <c r="AH61" s="109"/>
      <c r="AI61" s="109"/>
      <c r="AJ61" s="45"/>
      <c r="AK61" s="45"/>
      <c r="AL61" s="73"/>
      <c r="AM61" s="74"/>
      <c r="AR61" s="26"/>
    </row>
    <row r="62" spans="1:44" s="30" customFormat="1" ht="18" customHeight="1" x14ac:dyDescent="0.4">
      <c r="A62" s="45"/>
      <c r="B62" s="45"/>
      <c r="C62" s="112"/>
      <c r="D62" s="113"/>
      <c r="E62" s="113"/>
      <c r="F62" s="147"/>
      <c r="G62" s="147"/>
      <c r="H62" s="147"/>
      <c r="I62" s="147"/>
      <c r="J62" s="147"/>
      <c r="K62" s="147"/>
      <c r="L62" s="147"/>
      <c r="M62" s="147"/>
      <c r="N62" s="147"/>
      <c r="O62" s="147"/>
      <c r="P62" s="147"/>
      <c r="Q62" s="147"/>
      <c r="R62" s="147"/>
      <c r="S62" s="147"/>
      <c r="T62" s="147"/>
      <c r="U62" s="147"/>
      <c r="V62" s="114"/>
      <c r="W62" s="147"/>
      <c r="X62" s="147"/>
      <c r="Y62" s="147"/>
      <c r="Z62" s="147"/>
      <c r="AA62" s="65"/>
      <c r="AB62" s="65"/>
      <c r="AC62" s="115"/>
      <c r="AD62" s="66"/>
      <c r="AE62" s="66"/>
      <c r="AF62" s="66"/>
      <c r="AG62" s="147"/>
      <c r="AH62" s="116"/>
      <c r="AI62" s="117"/>
      <c r="AJ62" s="45"/>
      <c r="AK62" s="45"/>
      <c r="AL62" s="73"/>
      <c r="AM62" s="118"/>
      <c r="AN62" s="67"/>
      <c r="AR62" s="26"/>
    </row>
    <row r="63" spans="1:44" s="30" customFormat="1" ht="18" customHeight="1" x14ac:dyDescent="0.4">
      <c r="A63" s="45"/>
      <c r="B63" s="45"/>
      <c r="C63" s="108"/>
      <c r="D63" s="262" t="s">
        <v>131</v>
      </c>
      <c r="E63" s="263"/>
      <c r="F63" s="263"/>
      <c r="G63" s="264"/>
      <c r="H63" s="109"/>
      <c r="I63" s="75" t="s">
        <v>132</v>
      </c>
      <c r="J63" s="109"/>
      <c r="K63" s="109"/>
      <c r="L63" s="109"/>
      <c r="M63" s="109"/>
      <c r="N63" s="109"/>
      <c r="O63" s="109"/>
      <c r="P63" s="109"/>
      <c r="Q63" s="109"/>
      <c r="R63" s="104"/>
      <c r="S63" s="104"/>
      <c r="T63" s="104"/>
      <c r="U63" s="104"/>
      <c r="V63" s="104"/>
      <c r="W63" s="104"/>
      <c r="X63" s="104"/>
      <c r="Y63" s="104"/>
      <c r="Z63" s="104"/>
      <c r="AA63" s="104"/>
      <c r="AB63" s="159"/>
      <c r="AC63" s="104"/>
      <c r="AD63" s="104"/>
      <c r="AE63" s="104"/>
      <c r="AF63" s="104"/>
      <c r="AG63" s="104"/>
      <c r="AH63" s="104"/>
      <c r="AI63" s="111"/>
      <c r="AJ63" s="45"/>
      <c r="AK63" s="45"/>
      <c r="AL63" s="73"/>
      <c r="AM63" s="118"/>
      <c r="AN63" s="67"/>
      <c r="AR63" s="26"/>
    </row>
    <row r="64" spans="1:44" ht="18" customHeight="1" x14ac:dyDescent="0.4">
      <c r="A64" s="45"/>
      <c r="B64" s="45"/>
      <c r="C64" s="46"/>
      <c r="D64" s="104"/>
      <c r="E64" s="104"/>
      <c r="F64" s="104"/>
      <c r="G64" s="104"/>
      <c r="H64" s="104"/>
      <c r="I64" s="104"/>
      <c r="J64" s="104"/>
      <c r="K64" s="104"/>
      <c r="L64" s="104"/>
      <c r="M64" s="104"/>
      <c r="N64" s="104"/>
      <c r="O64" s="104"/>
      <c r="P64" s="104"/>
      <c r="Q64" s="104"/>
      <c r="R64" s="104"/>
      <c r="S64" s="104"/>
      <c r="T64" s="104"/>
      <c r="U64" s="104"/>
      <c r="V64" s="104"/>
      <c r="W64" s="104"/>
      <c r="X64" s="104"/>
      <c r="Y64" s="104"/>
      <c r="Z64" s="104"/>
      <c r="AA64" s="104"/>
      <c r="AB64" s="104"/>
      <c r="AC64" s="104"/>
      <c r="AD64" s="104"/>
      <c r="AE64" s="104"/>
      <c r="AF64" s="104"/>
      <c r="AG64" s="104"/>
      <c r="AH64" s="104"/>
      <c r="AI64" s="111"/>
      <c r="AJ64" s="45"/>
      <c r="AK64" s="45"/>
      <c r="AL64" s="73"/>
      <c r="AM64" s="118"/>
      <c r="AN64" s="67"/>
    </row>
    <row r="65" spans="1:44" ht="18" customHeight="1" x14ac:dyDescent="0.4">
      <c r="A65" s="45"/>
      <c r="B65" s="45"/>
      <c r="C65" s="46"/>
      <c r="D65" s="188" t="s">
        <v>164</v>
      </c>
      <c r="E65" s="188"/>
      <c r="F65" s="188"/>
      <c r="G65" s="188"/>
      <c r="H65" s="188"/>
      <c r="I65" s="188"/>
      <c r="J65" s="188"/>
      <c r="K65" s="188"/>
      <c r="L65" s="188"/>
      <c r="M65" s="188"/>
      <c r="N65" s="188"/>
      <c r="O65" s="188"/>
      <c r="P65" s="104"/>
      <c r="Q65" s="104"/>
      <c r="R65" s="200"/>
      <c r="S65" s="201"/>
      <c r="T65" s="202"/>
      <c r="U65" s="104" t="s">
        <v>115</v>
      </c>
      <c r="V65" s="104"/>
      <c r="W65" s="104"/>
      <c r="X65" s="104"/>
      <c r="Y65" s="104"/>
      <c r="Z65" s="104"/>
      <c r="AA65" s="104"/>
      <c r="AB65" s="104"/>
      <c r="AC65" s="104"/>
      <c r="AD65" s="104"/>
      <c r="AE65" s="104"/>
      <c r="AF65" s="104"/>
      <c r="AG65" s="104"/>
      <c r="AH65" s="104"/>
      <c r="AI65" s="111"/>
      <c r="AJ65" s="45"/>
      <c r="AK65" s="45"/>
      <c r="AL65" s="79" t="str">
        <f>IF($K$46&lt;&gt;2,"",IF(R65="","?",""))</f>
        <v/>
      </c>
      <c r="AM65" s="80" t="str">
        <f>IF(AL65="?",D65&amp;"を記入してください。","")</f>
        <v/>
      </c>
      <c r="AN65" s="67"/>
    </row>
    <row r="66" spans="1:44" s="30" customFormat="1" ht="18" customHeight="1" x14ac:dyDescent="0.4">
      <c r="A66" s="45"/>
      <c r="B66" s="45"/>
      <c r="C66" s="46"/>
      <c r="D66" s="104"/>
      <c r="E66" s="104"/>
      <c r="F66" s="104"/>
      <c r="G66" s="104"/>
      <c r="H66" s="104"/>
      <c r="I66" s="104"/>
      <c r="J66" s="104"/>
      <c r="K66" s="104"/>
      <c r="L66" s="104"/>
      <c r="M66" s="104"/>
      <c r="N66" s="104"/>
      <c r="O66" s="151"/>
      <c r="P66" s="151"/>
      <c r="Q66" s="104"/>
      <c r="R66" s="265"/>
      <c r="S66" s="265"/>
      <c r="T66" s="265"/>
      <c r="U66" s="104"/>
      <c r="V66" s="104"/>
      <c r="W66" s="104"/>
      <c r="X66" s="104"/>
      <c r="Y66" s="104"/>
      <c r="Z66" s="104"/>
      <c r="AA66" s="104"/>
      <c r="AB66" s="104"/>
      <c r="AC66" s="104"/>
      <c r="AD66" s="104"/>
      <c r="AE66" s="104"/>
      <c r="AF66" s="104"/>
      <c r="AG66" s="104"/>
      <c r="AH66" s="104"/>
      <c r="AI66" s="111"/>
      <c r="AJ66" s="45"/>
      <c r="AK66" s="45"/>
      <c r="AL66" s="73"/>
      <c r="AM66" s="118"/>
      <c r="AN66" s="67"/>
      <c r="AR66" s="26"/>
    </row>
    <row r="67" spans="1:44" s="30" customFormat="1" ht="18" customHeight="1" x14ac:dyDescent="0.4">
      <c r="A67" s="45"/>
      <c r="B67" s="45"/>
      <c r="C67" s="46"/>
      <c r="D67" s="75" t="s">
        <v>162</v>
      </c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104"/>
      <c r="Q67" s="104"/>
      <c r="R67" s="200"/>
      <c r="S67" s="201"/>
      <c r="T67" s="202"/>
      <c r="U67" s="104" t="s">
        <v>115</v>
      </c>
      <c r="V67" s="104"/>
      <c r="W67" s="104" t="s">
        <v>117</v>
      </c>
      <c r="X67" s="104"/>
      <c r="Y67" s="104"/>
      <c r="Z67" s="194" t="str">
        <f>IF(AND(R65&lt;&gt;"",R67&lt;&gt;""),R65-R67,"")</f>
        <v/>
      </c>
      <c r="AA67" s="195"/>
      <c r="AB67" s="196"/>
      <c r="AC67" s="152" t="s">
        <v>115</v>
      </c>
      <c r="AD67" s="269" t="str">
        <f>IF(AND(R65&lt;&gt;"",R67&lt;&gt;""),Z67/R65,"")</f>
        <v/>
      </c>
      <c r="AE67" s="270"/>
      <c r="AF67" s="271"/>
      <c r="AG67" s="104"/>
      <c r="AH67" s="109"/>
      <c r="AI67" s="110"/>
      <c r="AJ67" s="45"/>
      <c r="AK67" s="45"/>
      <c r="AL67" s="79"/>
      <c r="AM67" s="118"/>
      <c r="AN67" s="67"/>
      <c r="AR67" s="26"/>
    </row>
    <row r="68" spans="1:44" s="30" customFormat="1" ht="18" customHeight="1" x14ac:dyDescent="0.4">
      <c r="A68" s="45"/>
      <c r="B68" s="45"/>
      <c r="C68" s="46"/>
      <c r="D68" s="148"/>
      <c r="E68" s="104"/>
      <c r="F68" s="104"/>
      <c r="G68" s="104"/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  <c r="Y68" s="104"/>
      <c r="Z68" s="104"/>
      <c r="AA68" s="63"/>
      <c r="AB68" s="63"/>
      <c r="AC68" s="153"/>
      <c r="AD68" s="64"/>
      <c r="AE68" s="64"/>
      <c r="AF68" s="64"/>
      <c r="AG68" s="104"/>
      <c r="AH68" s="109"/>
      <c r="AI68" s="110"/>
      <c r="AJ68" s="45"/>
      <c r="AK68" s="45"/>
      <c r="AL68" s="73"/>
      <c r="AM68" s="74"/>
      <c r="AR68" s="26"/>
    </row>
    <row r="69" spans="1:44" s="30" customFormat="1" ht="18" customHeight="1" x14ac:dyDescent="0.4">
      <c r="A69" s="45"/>
      <c r="B69" s="45"/>
      <c r="C69" s="46"/>
      <c r="D69" s="104"/>
      <c r="E69" s="185" t="str">
        <f>IF(ISBLANK(R67),"",IF(R65&lt;R67,"申請時の計画数を超えています",IF(AD67=0,"変更はありません",IF(AD67&gt;=0.1,"10%以上の減少です。承認を受けましたか？","10%未満の減少です。届出しましたか？"))))</f>
        <v/>
      </c>
      <c r="F69" s="185"/>
      <c r="G69" s="185"/>
      <c r="H69" s="185"/>
      <c r="I69" s="185"/>
      <c r="J69" s="185"/>
      <c r="K69" s="185"/>
      <c r="L69" s="185"/>
      <c r="M69" s="185"/>
      <c r="N69" s="185"/>
      <c r="O69" s="185"/>
      <c r="P69" s="185"/>
      <c r="Q69" s="185"/>
      <c r="R69" s="185"/>
      <c r="S69" s="185"/>
      <c r="T69" s="185"/>
      <c r="U69" s="104"/>
      <c r="V69" s="200"/>
      <c r="W69" s="202"/>
      <c r="X69" s="104" t="s">
        <v>126</v>
      </c>
      <c r="Y69" s="200"/>
      <c r="Z69" s="202"/>
      <c r="AA69" s="104" t="s">
        <v>130</v>
      </c>
      <c r="AB69" s="104"/>
      <c r="AC69" s="153"/>
      <c r="AD69" s="64"/>
      <c r="AE69" s="64"/>
      <c r="AF69" s="64"/>
      <c r="AG69" s="104"/>
      <c r="AH69" s="109"/>
      <c r="AI69" s="110"/>
      <c r="AJ69" s="45"/>
      <c r="AK69" s="45"/>
      <c r="AL69" s="73" t="str">
        <f>IF(OR(R53&lt;&gt;"",R55&lt;&gt;"",R59&lt;&gt;""),"",IF(OR(E69="変更はありません",E69=""),"",IF(ISERROR(DAY(V69&amp;"/"&amp;Y69)),"!","")))</f>
        <v/>
      </c>
      <c r="AM69" s="74" t="str">
        <f>IF(AL69="!","計画変更申請日を入力してください。","")</f>
        <v/>
      </c>
      <c r="AR69" s="26"/>
    </row>
    <row r="70" spans="1:44" s="30" customFormat="1" ht="18" customHeight="1" x14ac:dyDescent="0.4">
      <c r="A70" s="45"/>
      <c r="B70" s="45"/>
      <c r="C70" s="46"/>
      <c r="D70" s="75"/>
      <c r="E70" s="75"/>
      <c r="F70" s="104"/>
      <c r="G70" s="104"/>
      <c r="H70" s="104"/>
      <c r="I70" s="104"/>
      <c r="J70" s="104"/>
      <c r="K70" s="104"/>
      <c r="L70" s="104"/>
      <c r="M70" s="104"/>
      <c r="N70" s="104"/>
      <c r="O70" s="104"/>
      <c r="P70" s="104"/>
      <c r="Q70" s="104"/>
      <c r="R70" s="104"/>
      <c r="S70" s="104"/>
      <c r="T70" s="104"/>
      <c r="U70" s="104"/>
      <c r="V70" s="154" t="s">
        <v>127</v>
      </c>
      <c r="W70" s="104"/>
      <c r="X70" s="55"/>
      <c r="Y70" s="55"/>
      <c r="Z70" s="63"/>
      <c r="AA70" s="63"/>
      <c r="AB70" s="63"/>
      <c r="AC70" s="153"/>
      <c r="AD70" s="64"/>
      <c r="AE70" s="64"/>
      <c r="AF70" s="64"/>
      <c r="AG70" s="104"/>
      <c r="AH70" s="109"/>
      <c r="AI70" s="110"/>
      <c r="AJ70" s="45"/>
      <c r="AK70" s="45"/>
      <c r="AL70" s="73"/>
      <c r="AM70" s="74"/>
      <c r="AR70" s="26"/>
    </row>
    <row r="71" spans="1:44" s="30" customFormat="1" ht="18" customHeight="1" x14ac:dyDescent="0.4">
      <c r="A71" s="45"/>
      <c r="B71" s="45"/>
      <c r="C71" s="46"/>
      <c r="D71" s="188" t="s">
        <v>163</v>
      </c>
      <c r="E71" s="188"/>
      <c r="F71" s="188"/>
      <c r="G71" s="188"/>
      <c r="H71" s="188"/>
      <c r="I71" s="188"/>
      <c r="J71" s="188"/>
      <c r="K71" s="188"/>
      <c r="L71" s="188"/>
      <c r="M71" s="188"/>
      <c r="N71" s="188"/>
      <c r="O71" s="188"/>
      <c r="P71" s="104"/>
      <c r="Q71" s="104"/>
      <c r="R71" s="189"/>
      <c r="S71" s="190"/>
      <c r="T71" s="191"/>
      <c r="U71" s="104" t="s">
        <v>115</v>
      </c>
      <c r="V71" s="154"/>
      <c r="W71" s="187" t="str">
        <f>IF(ISBLANK(R71),"",IF(ISBLANK(R67),IF(R65=R71,"問題ありません","変更申請が必要です"),IF(R67=R71,"問題ありません","変更申請が必要です")))</f>
        <v/>
      </c>
      <c r="X71" s="187"/>
      <c r="Y71" s="187"/>
      <c r="Z71" s="187"/>
      <c r="AA71" s="187"/>
      <c r="AB71" s="187"/>
      <c r="AC71" s="187"/>
      <c r="AD71" s="187"/>
      <c r="AE71" s="187"/>
      <c r="AF71" s="187"/>
      <c r="AG71" s="104"/>
      <c r="AH71" s="109"/>
      <c r="AI71" s="110"/>
      <c r="AJ71" s="45"/>
      <c r="AK71" s="45"/>
      <c r="AL71" s="79" t="str">
        <f>IF($K$46&lt;&gt;2,"",IF(R71="","?",""))</f>
        <v/>
      </c>
      <c r="AM71" s="80" t="str">
        <f>IF(AL71="?",D71&amp;"を記入してください。","")</f>
        <v/>
      </c>
      <c r="AR71" s="26"/>
    </row>
    <row r="72" spans="1:44" s="30" customFormat="1" ht="18" customHeight="1" x14ac:dyDescent="0.4">
      <c r="A72" s="45"/>
      <c r="B72" s="45"/>
      <c r="C72" s="137"/>
      <c r="D72" s="157"/>
      <c r="E72" s="157"/>
      <c r="F72" s="157"/>
      <c r="G72" s="157"/>
      <c r="H72" s="157"/>
      <c r="I72" s="157"/>
      <c r="J72" s="157"/>
      <c r="K72" s="157"/>
      <c r="L72" s="157"/>
      <c r="M72" s="157"/>
      <c r="N72" s="157"/>
      <c r="O72" s="157"/>
      <c r="P72" s="157"/>
      <c r="Q72" s="157"/>
      <c r="R72" s="157"/>
      <c r="S72" s="157"/>
      <c r="T72" s="157"/>
      <c r="U72" s="157"/>
      <c r="V72" s="157"/>
      <c r="W72" s="157"/>
      <c r="X72" s="157"/>
      <c r="Y72" s="157"/>
      <c r="Z72" s="157"/>
      <c r="AA72" s="157"/>
      <c r="AB72" s="157"/>
      <c r="AC72" s="157"/>
      <c r="AD72" s="157"/>
      <c r="AE72" s="157"/>
      <c r="AF72" s="157"/>
      <c r="AG72" s="157"/>
      <c r="AH72" s="157"/>
      <c r="AI72" s="158"/>
      <c r="AJ72" s="45"/>
      <c r="AK72" s="45"/>
      <c r="AL72" s="73"/>
      <c r="AM72" s="74"/>
      <c r="AR72" s="26"/>
    </row>
    <row r="73" spans="1:44" s="30" customFormat="1" ht="14.1" customHeight="1" x14ac:dyDescent="0.4">
      <c r="A73" s="45"/>
      <c r="B73" s="45"/>
      <c r="C73" s="116"/>
      <c r="D73" s="116"/>
      <c r="E73" s="116"/>
      <c r="F73" s="116"/>
      <c r="G73" s="116"/>
      <c r="H73" s="116"/>
      <c r="I73" s="116"/>
      <c r="J73" s="116"/>
      <c r="K73" s="116"/>
      <c r="L73" s="116"/>
      <c r="M73" s="116"/>
      <c r="N73" s="116"/>
      <c r="O73" s="116"/>
      <c r="P73" s="116"/>
      <c r="Q73" s="116"/>
      <c r="R73" s="116"/>
      <c r="S73" s="116"/>
      <c r="T73" s="116"/>
      <c r="U73" s="116"/>
      <c r="V73" s="116"/>
      <c r="W73" s="116"/>
      <c r="X73" s="116"/>
      <c r="Y73" s="116"/>
      <c r="Z73" s="116"/>
      <c r="AA73" s="116"/>
      <c r="AB73" s="116"/>
      <c r="AC73" s="116"/>
      <c r="AD73" s="116"/>
      <c r="AE73" s="116"/>
      <c r="AF73" s="116"/>
      <c r="AG73" s="116"/>
      <c r="AH73" s="116"/>
      <c r="AI73" s="116"/>
      <c r="AJ73" s="45"/>
      <c r="AK73" s="45"/>
      <c r="AL73" s="73"/>
      <c r="AM73" s="74"/>
      <c r="AR73" s="26"/>
    </row>
    <row r="74" spans="1:44" s="30" customFormat="1" ht="14.1" customHeight="1" x14ac:dyDescent="0.4">
      <c r="A74" s="45"/>
      <c r="B74" s="45"/>
      <c r="C74" s="119" t="s">
        <v>74</v>
      </c>
      <c r="D74" s="319" t="s">
        <v>119</v>
      </c>
      <c r="E74" s="319"/>
      <c r="F74" s="319"/>
      <c r="G74" s="319"/>
      <c r="H74" s="319"/>
      <c r="I74" s="319"/>
      <c r="J74" s="319"/>
      <c r="K74" s="116"/>
      <c r="L74" s="116"/>
      <c r="M74" s="116"/>
      <c r="N74" s="116"/>
      <c r="O74" s="116"/>
      <c r="P74" s="116"/>
      <c r="Q74" s="116"/>
      <c r="R74" s="116"/>
      <c r="S74" s="116"/>
      <c r="T74" s="116"/>
      <c r="U74" s="116"/>
      <c r="V74" s="116"/>
      <c r="W74" s="116"/>
      <c r="X74" s="116"/>
      <c r="Y74" s="116"/>
      <c r="Z74" s="116"/>
      <c r="AA74" s="116"/>
      <c r="AB74" s="116"/>
      <c r="AC74" s="116"/>
      <c r="AD74" s="116"/>
      <c r="AE74" s="116"/>
      <c r="AF74" s="116"/>
      <c r="AG74" s="116"/>
      <c r="AH74" s="116"/>
      <c r="AI74" s="117"/>
      <c r="AJ74" s="45"/>
      <c r="AK74" s="45"/>
      <c r="AL74" s="73"/>
      <c r="AM74" s="74"/>
      <c r="AR74" s="26"/>
    </row>
    <row r="75" spans="1:44" s="30" customFormat="1" ht="14.1" customHeight="1" x14ac:dyDescent="0.4">
      <c r="A75" s="45"/>
      <c r="B75" s="45"/>
      <c r="C75" s="100"/>
      <c r="D75" s="120" t="s">
        <v>120</v>
      </c>
      <c r="E75" s="121"/>
      <c r="F75" s="121"/>
      <c r="G75" s="121"/>
      <c r="H75" s="121"/>
      <c r="I75" s="121"/>
      <c r="J75" s="121"/>
      <c r="K75" s="120"/>
      <c r="L75" s="121"/>
      <c r="M75" s="203" t="s">
        <v>78</v>
      </c>
      <c r="N75" s="203"/>
      <c r="O75" s="204"/>
      <c r="P75" s="204"/>
      <c r="Q75" s="122" t="s">
        <v>72</v>
      </c>
      <c r="R75" s="205"/>
      <c r="S75" s="205"/>
      <c r="T75" s="123" t="s">
        <v>2</v>
      </c>
      <c r="U75" s="206"/>
      <c r="V75" s="206"/>
      <c r="W75" s="123" t="s">
        <v>3</v>
      </c>
      <c r="X75" s="121"/>
      <c r="Y75" s="121"/>
      <c r="Z75" s="121"/>
      <c r="AA75" s="121"/>
      <c r="AB75" s="121"/>
      <c r="AC75" s="121"/>
      <c r="AD75" s="121"/>
      <c r="AE75" s="121"/>
      <c r="AF75" s="121"/>
      <c r="AG75" s="121"/>
      <c r="AH75" s="121"/>
      <c r="AI75" s="124"/>
      <c r="AJ75" s="45"/>
      <c r="AK75" s="45"/>
      <c r="AL75" s="73" t="str">
        <f>IF(AND(O75="",R75="",U75=""),"?",IF(ISERROR(DAY(O75+2018&amp;"/"&amp;R75&amp;"/"&amp;U75)),"!",""))</f>
        <v>?</v>
      </c>
      <c r="AM75" s="74" t="str">
        <f>IF(AL75="?",D75&amp;"を入力してください。",IF(AL75="!","日付は正しく入力してください。",""))</f>
        <v>事業を開始した日を入力してください。</v>
      </c>
      <c r="AR75" s="26"/>
    </row>
    <row r="76" spans="1:44" s="30" customFormat="1" ht="14.1" customHeight="1" x14ac:dyDescent="0.4">
      <c r="A76" s="45"/>
      <c r="B76" s="45"/>
      <c r="C76" s="125"/>
      <c r="D76" s="126" t="s">
        <v>121</v>
      </c>
      <c r="E76" s="127"/>
      <c r="F76" s="128"/>
      <c r="G76" s="128"/>
      <c r="H76" s="128"/>
      <c r="I76" s="128"/>
      <c r="J76" s="128"/>
      <c r="K76" s="126"/>
      <c r="L76" s="128"/>
      <c r="M76" s="221" t="s">
        <v>78</v>
      </c>
      <c r="N76" s="221"/>
      <c r="O76" s="222"/>
      <c r="P76" s="222"/>
      <c r="Q76" s="129" t="s">
        <v>72</v>
      </c>
      <c r="R76" s="223"/>
      <c r="S76" s="223"/>
      <c r="T76" s="130" t="s">
        <v>2</v>
      </c>
      <c r="U76" s="224"/>
      <c r="V76" s="224"/>
      <c r="W76" s="130" t="s">
        <v>3</v>
      </c>
      <c r="X76" s="128"/>
      <c r="Y76" s="128"/>
      <c r="Z76" s="128"/>
      <c r="AA76" s="128"/>
      <c r="AB76" s="128"/>
      <c r="AC76" s="128"/>
      <c r="AD76" s="128"/>
      <c r="AE76" s="128"/>
      <c r="AF76" s="128"/>
      <c r="AG76" s="128"/>
      <c r="AH76" s="128"/>
      <c r="AI76" s="131"/>
      <c r="AJ76" s="45"/>
      <c r="AK76" s="45"/>
      <c r="AL76" s="73" t="str">
        <f>IF(AND(O76="",R76="",U76=""),"?",IF(ISERROR(DAY(O76+2018&amp;"/"&amp;R76&amp;"/"&amp;U76)),"!",""))</f>
        <v>?</v>
      </c>
      <c r="AM76" s="74" t="str">
        <f>IF(AL76="?",D76&amp;"を入力してください。",IF(AL76="!","日付は正しく入力してください。",""))</f>
        <v>事業が完了した日を入力してください。</v>
      </c>
      <c r="AR76" s="26"/>
    </row>
    <row r="77" spans="1:44" s="30" customFormat="1" ht="14.1" customHeight="1" x14ac:dyDescent="0.4">
      <c r="A77" s="45"/>
      <c r="B77" s="45"/>
      <c r="C77" s="104"/>
      <c r="D77" s="104"/>
      <c r="E77" s="132"/>
      <c r="F77" s="104"/>
      <c r="G77" s="104"/>
      <c r="H77" s="104"/>
      <c r="I77" s="104"/>
      <c r="J77" s="104"/>
      <c r="K77" s="104"/>
      <c r="L77" s="104"/>
      <c r="M77" s="51"/>
      <c r="N77" s="51"/>
      <c r="O77" s="52"/>
      <c r="P77" s="52"/>
      <c r="Q77" s="53"/>
      <c r="R77" s="54"/>
      <c r="S77" s="54"/>
      <c r="T77" s="55"/>
      <c r="U77" s="56"/>
      <c r="V77" s="56"/>
      <c r="W77" s="55"/>
      <c r="X77" s="104"/>
      <c r="Y77" s="104"/>
      <c r="Z77" s="104"/>
      <c r="AA77" s="104"/>
      <c r="AB77" s="104"/>
      <c r="AC77" s="104"/>
      <c r="AD77" s="104"/>
      <c r="AE77" s="104"/>
      <c r="AF77" s="104"/>
      <c r="AG77" s="104"/>
      <c r="AH77" s="104"/>
      <c r="AI77" s="104"/>
      <c r="AJ77" s="45"/>
      <c r="AK77" s="45"/>
      <c r="AL77" s="73"/>
      <c r="AM77" s="74"/>
      <c r="AR77" s="26"/>
    </row>
    <row r="78" spans="1:44" ht="14.1" customHeight="1" x14ac:dyDescent="0.4">
      <c r="A78" s="45"/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5"/>
      <c r="AJ78" s="45"/>
      <c r="AK78" s="45"/>
      <c r="AL78" s="73"/>
      <c r="AM78" s="74"/>
    </row>
    <row r="79" spans="1:44" ht="14.1" customHeight="1" x14ac:dyDescent="0.4">
      <c r="A79" s="45"/>
      <c r="B79" s="225" t="s">
        <v>122</v>
      </c>
      <c r="C79" s="225"/>
      <c r="D79" s="225"/>
      <c r="E79" s="225"/>
      <c r="F79" s="225"/>
      <c r="G79" s="225"/>
      <c r="H79" s="225"/>
      <c r="I79" s="225"/>
      <c r="J79" s="225"/>
      <c r="K79" s="225"/>
      <c r="L79" s="225"/>
      <c r="M79" s="225"/>
      <c r="N79" s="225"/>
      <c r="O79" s="225"/>
      <c r="P79" s="225"/>
      <c r="Q79" s="225"/>
      <c r="R79" s="225"/>
      <c r="S79" s="225"/>
      <c r="T79" s="225"/>
      <c r="U79" s="225"/>
      <c r="V79" s="225"/>
      <c r="W79" s="225"/>
      <c r="X79" s="225"/>
      <c r="Y79" s="225"/>
      <c r="Z79" s="225"/>
      <c r="AA79" s="225"/>
      <c r="AB79" s="225"/>
      <c r="AC79" s="225"/>
      <c r="AD79" s="225"/>
      <c r="AE79" s="225"/>
      <c r="AF79" s="225"/>
      <c r="AG79" s="225"/>
      <c r="AH79" s="225"/>
      <c r="AI79" s="225"/>
      <c r="AJ79" s="225"/>
      <c r="AK79" s="45"/>
      <c r="AL79" s="73"/>
      <c r="AM79" s="74"/>
    </row>
    <row r="80" spans="1:44" ht="14.1" customHeight="1" x14ac:dyDescent="0.4">
      <c r="A80" s="45"/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5"/>
      <c r="AI80" s="45"/>
      <c r="AJ80" s="45"/>
      <c r="AK80" s="45"/>
      <c r="AL80" s="73"/>
      <c r="AM80" s="74"/>
    </row>
    <row r="81" spans="1:44" ht="18" customHeight="1" x14ac:dyDescent="0.4">
      <c r="A81" s="45"/>
      <c r="B81" s="45"/>
      <c r="C81" s="47" t="s">
        <v>65</v>
      </c>
      <c r="D81" s="186" t="s">
        <v>86</v>
      </c>
      <c r="E81" s="186"/>
      <c r="F81" s="186"/>
      <c r="G81" s="186"/>
      <c r="H81" s="186"/>
      <c r="I81" s="186"/>
      <c r="J81" s="186"/>
      <c r="K81" s="186"/>
      <c r="L81" s="186"/>
      <c r="M81" s="186"/>
      <c r="N81" s="186"/>
      <c r="O81" s="186"/>
      <c r="P81" s="186"/>
      <c r="Q81" s="186"/>
      <c r="R81" s="186"/>
      <c r="S81" s="186"/>
      <c r="T81" s="186"/>
      <c r="U81" s="186"/>
      <c r="V81" s="186"/>
      <c r="W81" s="186"/>
      <c r="X81" s="186"/>
      <c r="Y81" s="186"/>
      <c r="Z81" s="186"/>
      <c r="AA81" s="186"/>
      <c r="AB81" s="186"/>
      <c r="AC81" s="186"/>
      <c r="AD81" s="186"/>
      <c r="AE81" s="337" t="s">
        <v>87</v>
      </c>
      <c r="AF81" s="337"/>
      <c r="AG81" s="337"/>
      <c r="AH81" s="337"/>
      <c r="AI81" s="338"/>
      <c r="AJ81" s="45"/>
      <c r="AK81" s="45"/>
      <c r="AL81" s="73"/>
      <c r="AM81" s="74"/>
    </row>
    <row r="82" spans="1:44" ht="18" customHeight="1" x14ac:dyDescent="0.4">
      <c r="A82" s="45"/>
      <c r="B82" s="45"/>
      <c r="C82" s="48"/>
      <c r="D82" s="104"/>
      <c r="E82" s="352" t="s">
        <v>123</v>
      </c>
      <c r="F82" s="353"/>
      <c r="G82" s="353"/>
      <c r="H82" s="354"/>
      <c r="I82" s="247" t="s">
        <v>99</v>
      </c>
      <c r="J82" s="248"/>
      <c r="K82" s="248"/>
      <c r="L82" s="248"/>
      <c r="M82" s="248"/>
      <c r="N82" s="249"/>
      <c r="O82" s="210" t="s">
        <v>165</v>
      </c>
      <c r="P82" s="210"/>
      <c r="Q82" s="210"/>
      <c r="R82" s="210"/>
      <c r="S82" s="210"/>
      <c r="T82" s="211"/>
      <c r="U82" s="209" t="s">
        <v>70</v>
      </c>
      <c r="V82" s="210"/>
      <c r="W82" s="210"/>
      <c r="X82" s="210"/>
      <c r="Y82" s="210"/>
      <c r="Z82" s="211"/>
      <c r="AA82" s="182" t="s">
        <v>71</v>
      </c>
      <c r="AB82" s="183"/>
      <c r="AC82" s="184"/>
      <c r="AD82" s="192" t="s">
        <v>179</v>
      </c>
      <c r="AE82" s="183"/>
      <c r="AF82" s="183"/>
      <c r="AG82" s="183"/>
      <c r="AH82" s="183"/>
      <c r="AI82" s="193"/>
      <c r="AJ82" s="45"/>
      <c r="AK82" s="45"/>
      <c r="AL82" s="73"/>
      <c r="AM82" s="74"/>
    </row>
    <row r="83" spans="1:44" ht="18" customHeight="1" x14ac:dyDescent="0.4">
      <c r="A83" s="45"/>
      <c r="B83" s="45"/>
      <c r="C83" s="46"/>
      <c r="D83" s="104"/>
      <c r="E83" s="355"/>
      <c r="F83" s="356"/>
      <c r="G83" s="356"/>
      <c r="H83" s="357"/>
      <c r="I83" s="231" t="s">
        <v>107</v>
      </c>
      <c r="J83" s="232"/>
      <c r="K83" s="232"/>
      <c r="L83" s="232"/>
      <c r="M83" s="232"/>
      <c r="N83" s="233"/>
      <c r="O83" s="207"/>
      <c r="P83" s="208"/>
      <c r="Q83" s="208"/>
      <c r="R83" s="208"/>
      <c r="S83" s="208"/>
      <c r="T83" s="208"/>
      <c r="U83" s="208"/>
      <c r="V83" s="208"/>
      <c r="W83" s="208"/>
      <c r="X83" s="208"/>
      <c r="Y83" s="208"/>
      <c r="Z83" s="208"/>
      <c r="AA83" s="252"/>
      <c r="AB83" s="253"/>
      <c r="AC83" s="254"/>
      <c r="AD83" s="258">
        <f>ROUND(U83/2,0)</f>
        <v>0</v>
      </c>
      <c r="AE83" s="259"/>
      <c r="AF83" s="259"/>
      <c r="AG83" s="259"/>
      <c r="AH83" s="259"/>
      <c r="AI83" s="260"/>
      <c r="AJ83" s="45"/>
      <c r="AK83" s="45"/>
      <c r="AL83" s="73"/>
      <c r="AM83" s="74"/>
    </row>
    <row r="84" spans="1:44" ht="18" customHeight="1" x14ac:dyDescent="0.4">
      <c r="A84" s="45"/>
      <c r="B84" s="45"/>
      <c r="C84" s="46"/>
      <c r="D84" s="104"/>
      <c r="E84" s="355"/>
      <c r="F84" s="356"/>
      <c r="G84" s="356"/>
      <c r="H84" s="357"/>
      <c r="I84" s="218" t="s">
        <v>108</v>
      </c>
      <c r="J84" s="219"/>
      <c r="K84" s="219"/>
      <c r="L84" s="219"/>
      <c r="M84" s="219"/>
      <c r="N84" s="220"/>
      <c r="O84" s="212"/>
      <c r="P84" s="213"/>
      <c r="Q84" s="213"/>
      <c r="R84" s="213"/>
      <c r="S84" s="213"/>
      <c r="T84" s="213"/>
      <c r="U84" s="213"/>
      <c r="V84" s="213"/>
      <c r="W84" s="213"/>
      <c r="X84" s="213"/>
      <c r="Y84" s="213"/>
      <c r="Z84" s="213"/>
      <c r="AA84" s="255"/>
      <c r="AB84" s="256"/>
      <c r="AC84" s="257"/>
      <c r="AD84" s="215">
        <f t="shared" ref="AD84:AD86" si="0">ROUND(U84/2,0)</f>
        <v>0</v>
      </c>
      <c r="AE84" s="216"/>
      <c r="AF84" s="216"/>
      <c r="AG84" s="216"/>
      <c r="AH84" s="216"/>
      <c r="AI84" s="217"/>
      <c r="AJ84" s="45"/>
      <c r="AK84" s="45"/>
      <c r="AL84" s="73"/>
      <c r="AM84" s="74"/>
    </row>
    <row r="85" spans="1:44" ht="18" customHeight="1" x14ac:dyDescent="0.4">
      <c r="A85" s="45"/>
      <c r="B85" s="45"/>
      <c r="C85" s="48"/>
      <c r="D85" s="104"/>
      <c r="E85" s="355"/>
      <c r="F85" s="356"/>
      <c r="G85" s="356"/>
      <c r="H85" s="357"/>
      <c r="I85" s="218" t="s">
        <v>109</v>
      </c>
      <c r="J85" s="219"/>
      <c r="K85" s="219"/>
      <c r="L85" s="219"/>
      <c r="M85" s="219"/>
      <c r="N85" s="220"/>
      <c r="O85" s="212"/>
      <c r="P85" s="213"/>
      <c r="Q85" s="213"/>
      <c r="R85" s="213"/>
      <c r="S85" s="213"/>
      <c r="T85" s="213"/>
      <c r="U85" s="213"/>
      <c r="V85" s="213"/>
      <c r="W85" s="213"/>
      <c r="X85" s="213"/>
      <c r="Y85" s="213"/>
      <c r="Z85" s="213"/>
      <c r="AA85" s="255"/>
      <c r="AB85" s="256"/>
      <c r="AC85" s="257"/>
      <c r="AD85" s="215">
        <f t="shared" si="0"/>
        <v>0</v>
      </c>
      <c r="AE85" s="216"/>
      <c r="AF85" s="216"/>
      <c r="AG85" s="216"/>
      <c r="AH85" s="216"/>
      <c r="AI85" s="217"/>
      <c r="AJ85" s="45"/>
      <c r="AK85" s="45"/>
      <c r="AL85" s="73"/>
      <c r="AM85" s="74"/>
    </row>
    <row r="86" spans="1:44" ht="18" customHeight="1" x14ac:dyDescent="0.4">
      <c r="A86" s="45"/>
      <c r="B86" s="45"/>
      <c r="C86" s="62"/>
      <c r="D86" s="104"/>
      <c r="E86" s="358"/>
      <c r="F86" s="359"/>
      <c r="G86" s="359"/>
      <c r="H86" s="360"/>
      <c r="I86" s="234" t="s">
        <v>88</v>
      </c>
      <c r="J86" s="235"/>
      <c r="K86" s="235"/>
      <c r="L86" s="235"/>
      <c r="M86" s="235"/>
      <c r="N86" s="236"/>
      <c r="O86" s="229">
        <f>SUM(O83:T85)</f>
        <v>0</v>
      </c>
      <c r="P86" s="230"/>
      <c r="Q86" s="230"/>
      <c r="R86" s="230"/>
      <c r="S86" s="230"/>
      <c r="T86" s="230"/>
      <c r="U86" s="230">
        <f>SUM(U83:Z85)</f>
        <v>0</v>
      </c>
      <c r="V86" s="230"/>
      <c r="W86" s="230"/>
      <c r="X86" s="230"/>
      <c r="Y86" s="230"/>
      <c r="Z86" s="230"/>
      <c r="AA86" s="214" t="s">
        <v>89</v>
      </c>
      <c r="AB86" s="214"/>
      <c r="AC86" s="214"/>
      <c r="AD86" s="226">
        <f t="shared" si="0"/>
        <v>0</v>
      </c>
      <c r="AE86" s="227"/>
      <c r="AF86" s="227"/>
      <c r="AG86" s="227"/>
      <c r="AH86" s="227"/>
      <c r="AI86" s="228"/>
      <c r="AJ86" s="45"/>
      <c r="AK86" s="45"/>
      <c r="AL86" s="73"/>
      <c r="AM86" s="74"/>
    </row>
    <row r="87" spans="1:44" s="30" customFormat="1" ht="18" customHeight="1" x14ac:dyDescent="0.4">
      <c r="A87" s="45"/>
      <c r="B87" s="45"/>
      <c r="C87" s="62"/>
      <c r="D87" s="104"/>
      <c r="E87" s="361" t="s">
        <v>129</v>
      </c>
      <c r="F87" s="353"/>
      <c r="G87" s="353"/>
      <c r="H87" s="354"/>
      <c r="I87" s="247" t="s">
        <v>99</v>
      </c>
      <c r="J87" s="248"/>
      <c r="K87" s="248"/>
      <c r="L87" s="248"/>
      <c r="M87" s="248"/>
      <c r="N87" s="249"/>
      <c r="O87" s="210" t="s">
        <v>125</v>
      </c>
      <c r="P87" s="210"/>
      <c r="Q87" s="210"/>
      <c r="R87" s="210"/>
      <c r="S87" s="210"/>
      <c r="T87" s="211"/>
      <c r="U87" s="209" t="s">
        <v>70</v>
      </c>
      <c r="V87" s="210"/>
      <c r="W87" s="210"/>
      <c r="X87" s="210"/>
      <c r="Y87" s="210"/>
      <c r="Z87" s="211"/>
      <c r="AA87" s="182" t="s">
        <v>71</v>
      </c>
      <c r="AB87" s="183"/>
      <c r="AC87" s="184"/>
      <c r="AD87" s="192" t="s">
        <v>180</v>
      </c>
      <c r="AE87" s="183"/>
      <c r="AF87" s="183"/>
      <c r="AG87" s="183"/>
      <c r="AH87" s="183"/>
      <c r="AI87" s="193"/>
      <c r="AJ87" s="45"/>
      <c r="AK87" s="45"/>
      <c r="AL87" s="73"/>
      <c r="AM87" s="74"/>
      <c r="AR87" s="26"/>
    </row>
    <row r="88" spans="1:44" s="30" customFormat="1" ht="18" customHeight="1" x14ac:dyDescent="0.4">
      <c r="A88" s="45"/>
      <c r="B88" s="45"/>
      <c r="C88" s="62"/>
      <c r="D88" s="104"/>
      <c r="E88" s="355"/>
      <c r="F88" s="356"/>
      <c r="G88" s="356"/>
      <c r="H88" s="357"/>
      <c r="I88" s="231" t="s">
        <v>107</v>
      </c>
      <c r="J88" s="232"/>
      <c r="K88" s="232"/>
      <c r="L88" s="232"/>
      <c r="M88" s="232"/>
      <c r="N88" s="233"/>
      <c r="O88" s="207"/>
      <c r="P88" s="208"/>
      <c r="Q88" s="208"/>
      <c r="R88" s="208"/>
      <c r="S88" s="208"/>
      <c r="T88" s="208"/>
      <c r="U88" s="208"/>
      <c r="V88" s="208"/>
      <c r="W88" s="208"/>
      <c r="X88" s="208"/>
      <c r="Y88" s="208"/>
      <c r="Z88" s="208"/>
      <c r="AA88" s="252"/>
      <c r="AB88" s="253"/>
      <c r="AC88" s="254"/>
      <c r="AD88" s="258">
        <f>ROUND(U88/2,0)</f>
        <v>0</v>
      </c>
      <c r="AE88" s="259"/>
      <c r="AF88" s="259"/>
      <c r="AG88" s="259"/>
      <c r="AH88" s="259"/>
      <c r="AI88" s="260"/>
      <c r="AJ88" s="45"/>
      <c r="AK88" s="45"/>
      <c r="AL88" s="73"/>
      <c r="AM88" s="74"/>
      <c r="AR88" s="26"/>
    </row>
    <row r="89" spans="1:44" s="30" customFormat="1" ht="18" customHeight="1" x14ac:dyDescent="0.4">
      <c r="A89" s="45"/>
      <c r="B89" s="45"/>
      <c r="C89" s="62"/>
      <c r="D89" s="104"/>
      <c r="E89" s="355"/>
      <c r="F89" s="356"/>
      <c r="G89" s="356"/>
      <c r="H89" s="357"/>
      <c r="I89" s="218" t="s">
        <v>108</v>
      </c>
      <c r="J89" s="219"/>
      <c r="K89" s="219"/>
      <c r="L89" s="219"/>
      <c r="M89" s="219"/>
      <c r="N89" s="220"/>
      <c r="O89" s="212"/>
      <c r="P89" s="213"/>
      <c r="Q89" s="213"/>
      <c r="R89" s="213"/>
      <c r="S89" s="213"/>
      <c r="T89" s="213"/>
      <c r="U89" s="213"/>
      <c r="V89" s="213"/>
      <c r="W89" s="213"/>
      <c r="X89" s="213"/>
      <c r="Y89" s="213"/>
      <c r="Z89" s="213"/>
      <c r="AA89" s="255"/>
      <c r="AB89" s="256"/>
      <c r="AC89" s="257"/>
      <c r="AD89" s="215">
        <f t="shared" ref="AD89:AD91" si="1">ROUND(U89/2,0)</f>
        <v>0</v>
      </c>
      <c r="AE89" s="216"/>
      <c r="AF89" s="216"/>
      <c r="AG89" s="216"/>
      <c r="AH89" s="216"/>
      <c r="AI89" s="217"/>
      <c r="AJ89" s="45"/>
      <c r="AK89" s="45"/>
      <c r="AL89" s="73"/>
      <c r="AM89" s="74"/>
      <c r="AR89" s="26"/>
    </row>
    <row r="90" spans="1:44" s="30" customFormat="1" ht="18" customHeight="1" x14ac:dyDescent="0.4">
      <c r="A90" s="45"/>
      <c r="B90" s="45"/>
      <c r="C90" s="62"/>
      <c r="D90" s="104"/>
      <c r="E90" s="355"/>
      <c r="F90" s="356"/>
      <c r="G90" s="356"/>
      <c r="H90" s="357"/>
      <c r="I90" s="218" t="s">
        <v>109</v>
      </c>
      <c r="J90" s="219"/>
      <c r="K90" s="219"/>
      <c r="L90" s="219"/>
      <c r="M90" s="219"/>
      <c r="N90" s="220"/>
      <c r="O90" s="212"/>
      <c r="P90" s="213"/>
      <c r="Q90" s="213"/>
      <c r="R90" s="213"/>
      <c r="S90" s="213"/>
      <c r="T90" s="213"/>
      <c r="U90" s="213"/>
      <c r="V90" s="213"/>
      <c r="W90" s="213"/>
      <c r="X90" s="213"/>
      <c r="Y90" s="213"/>
      <c r="Z90" s="213"/>
      <c r="AA90" s="255"/>
      <c r="AB90" s="256"/>
      <c r="AC90" s="257"/>
      <c r="AD90" s="215">
        <f t="shared" si="1"/>
        <v>0</v>
      </c>
      <c r="AE90" s="216"/>
      <c r="AF90" s="216"/>
      <c r="AG90" s="216"/>
      <c r="AH90" s="216"/>
      <c r="AI90" s="217"/>
      <c r="AJ90" s="45"/>
      <c r="AK90" s="45"/>
      <c r="AL90" s="73"/>
      <c r="AM90" s="74"/>
      <c r="AR90" s="26"/>
    </row>
    <row r="91" spans="1:44" s="30" customFormat="1" ht="18" customHeight="1" x14ac:dyDescent="0.4">
      <c r="A91" s="45"/>
      <c r="B91" s="45"/>
      <c r="C91" s="62"/>
      <c r="D91" s="104"/>
      <c r="E91" s="358"/>
      <c r="F91" s="359"/>
      <c r="G91" s="359"/>
      <c r="H91" s="360"/>
      <c r="I91" s="234" t="s">
        <v>88</v>
      </c>
      <c r="J91" s="235"/>
      <c r="K91" s="235"/>
      <c r="L91" s="235"/>
      <c r="M91" s="235"/>
      <c r="N91" s="236"/>
      <c r="O91" s="229">
        <f>SUM(O88:T90)</f>
        <v>0</v>
      </c>
      <c r="P91" s="230"/>
      <c r="Q91" s="230"/>
      <c r="R91" s="230"/>
      <c r="S91" s="230"/>
      <c r="T91" s="230"/>
      <c r="U91" s="230">
        <f>SUM(U88:Z90)</f>
        <v>0</v>
      </c>
      <c r="V91" s="230"/>
      <c r="W91" s="230"/>
      <c r="X91" s="230"/>
      <c r="Y91" s="230"/>
      <c r="Z91" s="230"/>
      <c r="AA91" s="214" t="s">
        <v>89</v>
      </c>
      <c r="AB91" s="214"/>
      <c r="AC91" s="214"/>
      <c r="AD91" s="226">
        <f t="shared" si="1"/>
        <v>0</v>
      </c>
      <c r="AE91" s="227"/>
      <c r="AF91" s="227"/>
      <c r="AG91" s="227"/>
      <c r="AH91" s="227"/>
      <c r="AI91" s="228"/>
      <c r="AJ91" s="45"/>
      <c r="AK91" s="45"/>
      <c r="AL91" s="73"/>
      <c r="AM91" s="74"/>
      <c r="AR91" s="26"/>
    </row>
    <row r="92" spans="1:44" s="30" customFormat="1" ht="18" customHeight="1" x14ac:dyDescent="0.4">
      <c r="A92" s="45"/>
      <c r="B92" s="45"/>
      <c r="C92" s="62"/>
      <c r="D92" s="104"/>
      <c r="E92" s="47"/>
      <c r="F92" s="145"/>
      <c r="G92" s="145"/>
      <c r="H92" s="145"/>
      <c r="I92" s="145"/>
      <c r="J92" s="145"/>
      <c r="K92" s="145"/>
      <c r="L92" s="145"/>
      <c r="M92" s="145"/>
      <c r="N92" s="145"/>
      <c r="O92" s="163"/>
      <c r="P92" s="163"/>
      <c r="Q92" s="163"/>
      <c r="R92" s="163"/>
      <c r="S92" s="163"/>
      <c r="T92" s="163"/>
      <c r="U92" s="163"/>
      <c r="V92" s="163"/>
      <c r="W92" s="163"/>
      <c r="X92" s="163"/>
      <c r="Y92" s="163"/>
      <c r="Z92" s="163"/>
      <c r="AA92" s="164"/>
      <c r="AB92" s="164"/>
      <c r="AC92" s="164"/>
      <c r="AD92" s="165"/>
      <c r="AE92" s="165"/>
      <c r="AF92" s="165"/>
      <c r="AG92" s="165"/>
      <c r="AH92" s="165"/>
      <c r="AI92" s="166"/>
      <c r="AJ92" s="45"/>
      <c r="AK92" s="45"/>
      <c r="AL92" s="73"/>
      <c r="AM92" s="74"/>
      <c r="AR92" s="26"/>
    </row>
    <row r="93" spans="1:44" s="30" customFormat="1" ht="18" customHeight="1" x14ac:dyDescent="0.4">
      <c r="A93" s="45"/>
      <c r="B93" s="45"/>
      <c r="C93" s="62"/>
      <c r="D93" s="104"/>
      <c r="E93" s="167"/>
      <c r="F93" s="59"/>
      <c r="G93" s="59"/>
      <c r="H93" s="59"/>
      <c r="I93" s="59"/>
      <c r="J93" s="59"/>
      <c r="K93" s="59"/>
      <c r="L93" s="59"/>
      <c r="M93" s="59"/>
      <c r="N93" s="59"/>
      <c r="O93" s="133"/>
      <c r="P93" s="133"/>
      <c r="Q93" s="133"/>
      <c r="R93" s="133"/>
      <c r="S93" s="133"/>
      <c r="T93" s="133"/>
      <c r="U93" s="133"/>
      <c r="V93" s="133"/>
      <c r="W93" s="104" t="s">
        <v>117</v>
      </c>
      <c r="X93" s="104"/>
      <c r="Y93" s="104"/>
      <c r="Z93" s="194" t="str">
        <f>IF(AD91=0,"",U86-U91)</f>
        <v/>
      </c>
      <c r="AA93" s="195"/>
      <c r="AB93" s="196"/>
      <c r="AC93" s="152" t="s">
        <v>128</v>
      </c>
      <c r="AD93" s="197" t="str">
        <f>IF(AD91=0,"",Z93/U86)</f>
        <v/>
      </c>
      <c r="AE93" s="198"/>
      <c r="AF93" s="199"/>
      <c r="AG93" s="61"/>
      <c r="AH93" s="61"/>
      <c r="AI93" s="160"/>
      <c r="AJ93" s="45"/>
      <c r="AK93" s="45"/>
      <c r="AL93" s="73"/>
      <c r="AM93" s="74"/>
      <c r="AR93" s="26"/>
    </row>
    <row r="94" spans="1:44" s="30" customFormat="1" ht="18" customHeight="1" x14ac:dyDescent="0.4">
      <c r="A94" s="45"/>
      <c r="B94" s="45"/>
      <c r="C94" s="62"/>
      <c r="D94" s="104"/>
      <c r="E94" s="167"/>
      <c r="F94" s="104"/>
      <c r="G94" s="104"/>
      <c r="H94" s="104"/>
      <c r="I94" s="104"/>
      <c r="J94" s="104"/>
      <c r="K94" s="104"/>
      <c r="L94" s="104"/>
      <c r="M94" s="104"/>
      <c r="N94" s="104"/>
      <c r="O94" s="104"/>
      <c r="P94" s="104"/>
      <c r="Q94" s="104"/>
      <c r="R94" s="104"/>
      <c r="S94" s="104"/>
      <c r="T94" s="104"/>
      <c r="U94" s="104"/>
      <c r="V94" s="104"/>
      <c r="W94" s="104"/>
      <c r="X94" s="104"/>
      <c r="Y94" s="104"/>
      <c r="Z94" s="104"/>
      <c r="AA94" s="104"/>
      <c r="AB94" s="104"/>
      <c r="AC94" s="60"/>
      <c r="AD94" s="61"/>
      <c r="AE94" s="61"/>
      <c r="AF94" s="61"/>
      <c r="AG94" s="61"/>
      <c r="AH94" s="61"/>
      <c r="AI94" s="160"/>
      <c r="AJ94" s="45"/>
      <c r="AK94" s="45"/>
      <c r="AL94" s="73"/>
      <c r="AM94" s="74"/>
      <c r="AR94" s="26"/>
    </row>
    <row r="95" spans="1:44" s="30" customFormat="1" ht="18" customHeight="1" x14ac:dyDescent="0.4">
      <c r="A95" s="45"/>
      <c r="B95" s="45"/>
      <c r="C95" s="62"/>
      <c r="D95" s="104"/>
      <c r="E95" s="167"/>
      <c r="F95" s="237" t="str">
        <f>IF(AD91=0,"",IF(U86&lt;U91,"申請時の計画数を超えています",IF(AD93=0,"変更はありません",IF(AD93&gt;=0.1,"10%以上の減少です。承認を受けましたか？","10%未満の減少です。届出しましたか？"))))</f>
        <v/>
      </c>
      <c r="G95" s="237"/>
      <c r="H95" s="237"/>
      <c r="I95" s="237"/>
      <c r="J95" s="237"/>
      <c r="K95" s="237"/>
      <c r="L95" s="237"/>
      <c r="M95" s="237"/>
      <c r="N95" s="237"/>
      <c r="O95" s="237"/>
      <c r="P95" s="237"/>
      <c r="Q95" s="237"/>
      <c r="R95" s="237"/>
      <c r="S95" s="237"/>
      <c r="T95" s="237"/>
      <c r="U95" s="237"/>
      <c r="V95" s="104"/>
      <c r="W95" s="200"/>
      <c r="X95" s="202"/>
      <c r="Y95" s="104" t="s">
        <v>126</v>
      </c>
      <c r="Z95" s="200"/>
      <c r="AA95" s="202"/>
      <c r="AB95" s="161" t="s">
        <v>130</v>
      </c>
      <c r="AC95" s="104"/>
      <c r="AD95" s="104"/>
      <c r="AE95" s="153"/>
      <c r="AF95" s="64"/>
      <c r="AG95" s="64"/>
      <c r="AH95" s="64"/>
      <c r="AI95" s="160"/>
      <c r="AJ95" s="45"/>
      <c r="AK95" s="45"/>
      <c r="AL95" s="73" t="str">
        <f>IF(OR(F95="変更はありません",F95=""),"",IF(ISERROR(DAY(W95&amp;"/"&amp;Z95)),"!",""))</f>
        <v/>
      </c>
      <c r="AM95" s="74" t="str">
        <f>IF(AL95="!","計画変更申請日を入力してください。","")</f>
        <v/>
      </c>
      <c r="AR95" s="26"/>
    </row>
    <row r="96" spans="1:44" s="30" customFormat="1" ht="18" customHeight="1" x14ac:dyDescent="0.4">
      <c r="A96" s="45"/>
      <c r="B96" s="45"/>
      <c r="C96" s="62"/>
      <c r="D96" s="104"/>
      <c r="E96" s="167"/>
      <c r="F96" s="59"/>
      <c r="G96" s="104"/>
      <c r="H96" s="104"/>
      <c r="I96" s="104"/>
      <c r="J96" s="104"/>
      <c r="K96" s="104"/>
      <c r="L96" s="104"/>
      <c r="M96" s="104"/>
      <c r="N96" s="104"/>
      <c r="O96" s="104"/>
      <c r="P96" s="104"/>
      <c r="Q96" s="104"/>
      <c r="R96" s="104"/>
      <c r="S96" s="104"/>
      <c r="T96" s="104"/>
      <c r="U96" s="104"/>
      <c r="V96" s="104"/>
      <c r="W96" s="154" t="s">
        <v>127</v>
      </c>
      <c r="X96" s="104"/>
      <c r="Y96" s="104"/>
      <c r="Z96" s="55"/>
      <c r="AA96" s="55"/>
      <c r="AB96" s="63"/>
      <c r="AC96" s="63"/>
      <c r="AD96" s="63"/>
      <c r="AE96" s="153"/>
      <c r="AF96" s="64"/>
      <c r="AG96" s="64"/>
      <c r="AH96" s="64"/>
      <c r="AI96" s="160"/>
      <c r="AJ96" s="45"/>
      <c r="AK96" s="45"/>
      <c r="AL96" s="73"/>
      <c r="AM96" s="74"/>
      <c r="AR96" s="26"/>
    </row>
    <row r="97" spans="1:44" s="30" customFormat="1" ht="18" customHeight="1" x14ac:dyDescent="0.4">
      <c r="A97" s="45"/>
      <c r="B97" s="45"/>
      <c r="C97" s="62"/>
      <c r="D97" s="104"/>
      <c r="E97" s="168"/>
      <c r="F97" s="169"/>
      <c r="G97" s="169"/>
      <c r="H97" s="169"/>
      <c r="I97" s="169"/>
      <c r="J97" s="169"/>
      <c r="K97" s="169"/>
      <c r="L97" s="169"/>
      <c r="M97" s="169"/>
      <c r="N97" s="169"/>
      <c r="O97" s="170"/>
      <c r="P97" s="170"/>
      <c r="Q97" s="170"/>
      <c r="R97" s="170"/>
      <c r="S97" s="170"/>
      <c r="T97" s="170"/>
      <c r="U97" s="170"/>
      <c r="V97" s="170"/>
      <c r="W97" s="156"/>
      <c r="X97" s="156"/>
      <c r="Y97" s="156"/>
      <c r="Z97" s="156"/>
      <c r="AA97" s="156"/>
      <c r="AB97" s="156"/>
      <c r="AC97" s="156"/>
      <c r="AD97" s="156"/>
      <c r="AE97" s="156"/>
      <c r="AF97" s="156"/>
      <c r="AG97" s="156"/>
      <c r="AH97" s="171"/>
      <c r="AI97" s="172"/>
      <c r="AJ97" s="45"/>
      <c r="AK97" s="45"/>
      <c r="AL97" s="73"/>
      <c r="AM97" s="74"/>
      <c r="AR97" s="26"/>
    </row>
    <row r="98" spans="1:44" s="30" customFormat="1" ht="18" customHeight="1" x14ac:dyDescent="0.4">
      <c r="A98" s="45"/>
      <c r="B98" s="45"/>
      <c r="C98" s="62"/>
      <c r="D98" s="104"/>
      <c r="E98" s="238" t="s">
        <v>182</v>
      </c>
      <c r="F98" s="239"/>
      <c r="G98" s="239"/>
      <c r="H98" s="240"/>
      <c r="I98" s="247" t="s">
        <v>99</v>
      </c>
      <c r="J98" s="248"/>
      <c r="K98" s="248"/>
      <c r="L98" s="248"/>
      <c r="M98" s="248"/>
      <c r="N98" s="249"/>
      <c r="O98" s="210" t="s">
        <v>125</v>
      </c>
      <c r="P98" s="210"/>
      <c r="Q98" s="210"/>
      <c r="R98" s="210"/>
      <c r="S98" s="210"/>
      <c r="T98" s="211"/>
      <c r="U98" s="209" t="s">
        <v>70</v>
      </c>
      <c r="V98" s="210"/>
      <c r="W98" s="210"/>
      <c r="X98" s="210"/>
      <c r="Y98" s="210"/>
      <c r="Z98" s="211"/>
      <c r="AA98" s="182" t="s">
        <v>71</v>
      </c>
      <c r="AB98" s="183"/>
      <c r="AC98" s="184"/>
      <c r="AD98" s="192" t="s">
        <v>181</v>
      </c>
      <c r="AE98" s="183"/>
      <c r="AF98" s="183"/>
      <c r="AG98" s="183"/>
      <c r="AH98" s="183"/>
      <c r="AI98" s="193"/>
      <c r="AJ98" s="45"/>
      <c r="AK98" s="45"/>
      <c r="AL98" s="73"/>
      <c r="AM98" s="74"/>
      <c r="AR98" s="26"/>
    </row>
    <row r="99" spans="1:44" s="30" customFormat="1" ht="18" customHeight="1" x14ac:dyDescent="0.4">
      <c r="A99" s="45"/>
      <c r="B99" s="45"/>
      <c r="C99" s="62"/>
      <c r="D99" s="104"/>
      <c r="E99" s="241"/>
      <c r="F99" s="242"/>
      <c r="G99" s="242"/>
      <c r="H99" s="243"/>
      <c r="I99" s="231" t="s">
        <v>107</v>
      </c>
      <c r="J99" s="232"/>
      <c r="K99" s="232"/>
      <c r="L99" s="232"/>
      <c r="M99" s="232"/>
      <c r="N99" s="233"/>
      <c r="O99" s="207"/>
      <c r="P99" s="208"/>
      <c r="Q99" s="208"/>
      <c r="R99" s="208"/>
      <c r="S99" s="208"/>
      <c r="T99" s="208"/>
      <c r="U99" s="208"/>
      <c r="V99" s="208"/>
      <c r="W99" s="208"/>
      <c r="X99" s="208"/>
      <c r="Y99" s="208"/>
      <c r="Z99" s="208"/>
      <c r="AA99" s="252"/>
      <c r="AB99" s="253"/>
      <c r="AC99" s="254"/>
      <c r="AD99" s="258">
        <f>ROUND(U99/2,0)</f>
        <v>0</v>
      </c>
      <c r="AE99" s="259"/>
      <c r="AF99" s="259"/>
      <c r="AG99" s="259"/>
      <c r="AH99" s="259"/>
      <c r="AI99" s="260"/>
      <c r="AJ99" s="45"/>
      <c r="AK99" s="45"/>
      <c r="AL99" s="73"/>
      <c r="AM99" s="74"/>
      <c r="AR99" s="26"/>
    </row>
    <row r="100" spans="1:44" s="30" customFormat="1" ht="18" customHeight="1" x14ac:dyDescent="0.4">
      <c r="A100" s="45"/>
      <c r="B100" s="45"/>
      <c r="C100" s="62"/>
      <c r="D100" s="104"/>
      <c r="E100" s="241"/>
      <c r="F100" s="242"/>
      <c r="G100" s="242"/>
      <c r="H100" s="243"/>
      <c r="I100" s="218" t="s">
        <v>108</v>
      </c>
      <c r="J100" s="219"/>
      <c r="K100" s="219"/>
      <c r="L100" s="219"/>
      <c r="M100" s="219"/>
      <c r="N100" s="220"/>
      <c r="O100" s="212"/>
      <c r="P100" s="213"/>
      <c r="Q100" s="213"/>
      <c r="R100" s="213"/>
      <c r="S100" s="213"/>
      <c r="T100" s="213"/>
      <c r="U100" s="213"/>
      <c r="V100" s="213"/>
      <c r="W100" s="213"/>
      <c r="X100" s="213"/>
      <c r="Y100" s="213"/>
      <c r="Z100" s="213"/>
      <c r="AA100" s="255"/>
      <c r="AB100" s="256"/>
      <c r="AC100" s="257"/>
      <c r="AD100" s="215">
        <f t="shared" ref="AD100:AD102" si="2">ROUND(U100/2,0)</f>
        <v>0</v>
      </c>
      <c r="AE100" s="216"/>
      <c r="AF100" s="216"/>
      <c r="AG100" s="216"/>
      <c r="AH100" s="216"/>
      <c r="AI100" s="217"/>
      <c r="AJ100" s="45"/>
      <c r="AK100" s="45"/>
      <c r="AL100" s="73"/>
      <c r="AM100" s="74"/>
      <c r="AR100" s="26"/>
    </row>
    <row r="101" spans="1:44" s="30" customFormat="1" ht="18" customHeight="1" x14ac:dyDescent="0.4">
      <c r="A101" s="45"/>
      <c r="B101" s="45"/>
      <c r="C101" s="62"/>
      <c r="D101" s="104"/>
      <c r="E101" s="241"/>
      <c r="F101" s="242"/>
      <c r="G101" s="242"/>
      <c r="H101" s="243"/>
      <c r="I101" s="218" t="s">
        <v>109</v>
      </c>
      <c r="J101" s="219"/>
      <c r="K101" s="219"/>
      <c r="L101" s="219"/>
      <c r="M101" s="219"/>
      <c r="N101" s="220"/>
      <c r="O101" s="212"/>
      <c r="P101" s="213"/>
      <c r="Q101" s="213"/>
      <c r="R101" s="213"/>
      <c r="S101" s="213"/>
      <c r="T101" s="213"/>
      <c r="U101" s="213"/>
      <c r="V101" s="213"/>
      <c r="W101" s="213"/>
      <c r="X101" s="213"/>
      <c r="Y101" s="213"/>
      <c r="Z101" s="213"/>
      <c r="AA101" s="255"/>
      <c r="AB101" s="256"/>
      <c r="AC101" s="257"/>
      <c r="AD101" s="215">
        <f t="shared" si="2"/>
        <v>0</v>
      </c>
      <c r="AE101" s="216"/>
      <c r="AF101" s="216"/>
      <c r="AG101" s="216"/>
      <c r="AH101" s="216"/>
      <c r="AI101" s="217"/>
      <c r="AJ101" s="45"/>
      <c r="AK101" s="45"/>
      <c r="AL101" s="73"/>
      <c r="AM101" s="74"/>
      <c r="AR101" s="26"/>
    </row>
    <row r="102" spans="1:44" s="30" customFormat="1" ht="18" customHeight="1" x14ac:dyDescent="0.4">
      <c r="A102" s="45"/>
      <c r="B102" s="45"/>
      <c r="C102" s="62"/>
      <c r="D102" s="104"/>
      <c r="E102" s="244"/>
      <c r="F102" s="245"/>
      <c r="G102" s="245"/>
      <c r="H102" s="246"/>
      <c r="I102" s="234" t="s">
        <v>88</v>
      </c>
      <c r="J102" s="235"/>
      <c r="K102" s="235"/>
      <c r="L102" s="235"/>
      <c r="M102" s="235"/>
      <c r="N102" s="236"/>
      <c r="O102" s="229">
        <f>SUM(O99:T101)</f>
        <v>0</v>
      </c>
      <c r="P102" s="230"/>
      <c r="Q102" s="230"/>
      <c r="R102" s="230"/>
      <c r="S102" s="230"/>
      <c r="T102" s="230"/>
      <c r="U102" s="230">
        <f>SUM(U99:Z101)</f>
        <v>0</v>
      </c>
      <c r="V102" s="230"/>
      <c r="W102" s="230"/>
      <c r="X102" s="230"/>
      <c r="Y102" s="230"/>
      <c r="Z102" s="230"/>
      <c r="AA102" s="214" t="s">
        <v>89</v>
      </c>
      <c r="AB102" s="214"/>
      <c r="AC102" s="214"/>
      <c r="AD102" s="226">
        <f t="shared" si="2"/>
        <v>0</v>
      </c>
      <c r="AE102" s="227"/>
      <c r="AF102" s="227"/>
      <c r="AG102" s="227"/>
      <c r="AH102" s="227"/>
      <c r="AI102" s="228"/>
      <c r="AJ102" s="45"/>
      <c r="AK102" s="45"/>
      <c r="AL102" s="73"/>
      <c r="AM102" s="74"/>
      <c r="AR102" s="26"/>
    </row>
    <row r="103" spans="1:44" s="30" customFormat="1" ht="18" customHeight="1" x14ac:dyDescent="0.4">
      <c r="A103" s="45"/>
      <c r="B103" s="45"/>
      <c r="C103" s="62"/>
      <c r="D103" s="104"/>
      <c r="E103" s="238" t="s">
        <v>124</v>
      </c>
      <c r="F103" s="239"/>
      <c r="G103" s="239"/>
      <c r="H103" s="240"/>
      <c r="I103" s="247" t="s">
        <v>99</v>
      </c>
      <c r="J103" s="248"/>
      <c r="K103" s="248"/>
      <c r="L103" s="248"/>
      <c r="M103" s="248"/>
      <c r="N103" s="249"/>
      <c r="O103" s="210" t="s">
        <v>125</v>
      </c>
      <c r="P103" s="210"/>
      <c r="Q103" s="210"/>
      <c r="R103" s="210"/>
      <c r="S103" s="210"/>
      <c r="T103" s="211"/>
      <c r="U103" s="209" t="s">
        <v>70</v>
      </c>
      <c r="V103" s="210"/>
      <c r="W103" s="210"/>
      <c r="X103" s="210"/>
      <c r="Y103" s="210"/>
      <c r="Z103" s="211"/>
      <c r="AA103" s="182" t="s">
        <v>71</v>
      </c>
      <c r="AB103" s="183"/>
      <c r="AC103" s="184"/>
      <c r="AD103" s="192" t="s">
        <v>185</v>
      </c>
      <c r="AE103" s="183"/>
      <c r="AF103" s="183"/>
      <c r="AG103" s="183"/>
      <c r="AH103" s="183"/>
      <c r="AI103" s="193"/>
      <c r="AJ103" s="45"/>
      <c r="AK103" s="45"/>
      <c r="AL103" s="73"/>
      <c r="AM103" s="74"/>
      <c r="AR103" s="26"/>
    </row>
    <row r="104" spans="1:44" s="30" customFormat="1" ht="18" customHeight="1" x14ac:dyDescent="0.4">
      <c r="A104" s="45"/>
      <c r="B104" s="45"/>
      <c r="C104" s="62"/>
      <c r="D104" s="104"/>
      <c r="E104" s="241"/>
      <c r="F104" s="242"/>
      <c r="G104" s="242"/>
      <c r="H104" s="243"/>
      <c r="I104" s="231" t="s">
        <v>107</v>
      </c>
      <c r="J104" s="232"/>
      <c r="K104" s="232"/>
      <c r="L104" s="232"/>
      <c r="M104" s="232"/>
      <c r="N104" s="233"/>
      <c r="O104" s="250" t="str">
        <f>IF(ISBLANK(O99),"",IF(O$91=0,O83-O99,O88-O99))</f>
        <v/>
      </c>
      <c r="P104" s="251"/>
      <c r="Q104" s="251"/>
      <c r="R104" s="251"/>
      <c r="S104" s="251"/>
      <c r="T104" s="251"/>
      <c r="U104" s="251" t="str">
        <f>IF(ISBLANK(U99),"",IF(U$91=0,U83-U99,U88-U99))</f>
        <v/>
      </c>
      <c r="V104" s="251"/>
      <c r="W104" s="251"/>
      <c r="X104" s="251"/>
      <c r="Y104" s="251"/>
      <c r="Z104" s="251"/>
      <c r="AA104" s="252"/>
      <c r="AB104" s="253"/>
      <c r="AC104" s="254"/>
      <c r="AD104" s="258" t="str">
        <f>IF(ISNUMBER(U104),ROUND(U104/2,0),"")</f>
        <v/>
      </c>
      <c r="AE104" s="259"/>
      <c r="AF104" s="259"/>
      <c r="AG104" s="259"/>
      <c r="AH104" s="259"/>
      <c r="AI104" s="260"/>
      <c r="AJ104" s="45"/>
      <c r="AK104" s="45"/>
      <c r="AL104" s="73"/>
      <c r="AM104" s="74"/>
      <c r="AR104" s="26"/>
    </row>
    <row r="105" spans="1:44" s="30" customFormat="1" ht="18" customHeight="1" x14ac:dyDescent="0.4">
      <c r="A105" s="45"/>
      <c r="B105" s="45"/>
      <c r="C105" s="62"/>
      <c r="D105" s="104"/>
      <c r="E105" s="241"/>
      <c r="F105" s="242"/>
      <c r="G105" s="242"/>
      <c r="H105" s="243"/>
      <c r="I105" s="218" t="s">
        <v>108</v>
      </c>
      <c r="J105" s="219"/>
      <c r="K105" s="219"/>
      <c r="L105" s="219"/>
      <c r="M105" s="219"/>
      <c r="N105" s="220"/>
      <c r="O105" s="339" t="str">
        <f t="shared" ref="O105:O106" si="3">IF(ISBLANK(O100),"",IF(O$91=0,O84-O100,O89-O100))</f>
        <v/>
      </c>
      <c r="P105" s="340"/>
      <c r="Q105" s="340"/>
      <c r="R105" s="340"/>
      <c r="S105" s="340"/>
      <c r="T105" s="340"/>
      <c r="U105" s="340" t="str">
        <f t="shared" ref="U105:U106" si="4">IF(ISBLANK(U100),"",IF(U$91=0,U84-U100,U89-U100))</f>
        <v/>
      </c>
      <c r="V105" s="340"/>
      <c r="W105" s="340"/>
      <c r="X105" s="340"/>
      <c r="Y105" s="340"/>
      <c r="Z105" s="340"/>
      <c r="AA105" s="255"/>
      <c r="AB105" s="256"/>
      <c r="AC105" s="257"/>
      <c r="AD105" s="215" t="str">
        <f t="shared" ref="AD105:AD106" si="5">IF(ISNUMBER(U105),ROUND(U105/2,0),"")</f>
        <v/>
      </c>
      <c r="AE105" s="216"/>
      <c r="AF105" s="216"/>
      <c r="AG105" s="216"/>
      <c r="AH105" s="216"/>
      <c r="AI105" s="217"/>
      <c r="AJ105" s="45"/>
      <c r="AK105" s="45"/>
      <c r="AL105" s="73"/>
      <c r="AM105" s="74"/>
      <c r="AR105" s="26"/>
    </row>
    <row r="106" spans="1:44" s="30" customFormat="1" ht="18" customHeight="1" x14ac:dyDescent="0.4">
      <c r="A106" s="45"/>
      <c r="B106" s="45"/>
      <c r="C106" s="62"/>
      <c r="D106" s="104"/>
      <c r="E106" s="241"/>
      <c r="F106" s="242"/>
      <c r="G106" s="242"/>
      <c r="H106" s="243"/>
      <c r="I106" s="218" t="s">
        <v>109</v>
      </c>
      <c r="J106" s="219"/>
      <c r="K106" s="219"/>
      <c r="L106" s="219"/>
      <c r="M106" s="219"/>
      <c r="N106" s="220"/>
      <c r="O106" s="339" t="str">
        <f t="shared" si="3"/>
        <v/>
      </c>
      <c r="P106" s="340"/>
      <c r="Q106" s="340"/>
      <c r="R106" s="340"/>
      <c r="S106" s="340"/>
      <c r="T106" s="340"/>
      <c r="U106" s="340" t="str">
        <f t="shared" si="4"/>
        <v/>
      </c>
      <c r="V106" s="340"/>
      <c r="W106" s="340"/>
      <c r="X106" s="340"/>
      <c r="Y106" s="340"/>
      <c r="Z106" s="340"/>
      <c r="AA106" s="255"/>
      <c r="AB106" s="256"/>
      <c r="AC106" s="257"/>
      <c r="AD106" s="215" t="str">
        <f t="shared" si="5"/>
        <v/>
      </c>
      <c r="AE106" s="216"/>
      <c r="AF106" s="216"/>
      <c r="AG106" s="216"/>
      <c r="AH106" s="216"/>
      <c r="AI106" s="217"/>
      <c r="AJ106" s="45"/>
      <c r="AK106" s="45"/>
      <c r="AL106" s="73"/>
      <c r="AM106" s="74"/>
      <c r="AR106" s="26"/>
    </row>
    <row r="107" spans="1:44" s="30" customFormat="1" ht="18" customHeight="1" x14ac:dyDescent="0.4">
      <c r="A107" s="45"/>
      <c r="B107" s="45"/>
      <c r="C107" s="162"/>
      <c r="D107" s="156"/>
      <c r="E107" s="244"/>
      <c r="F107" s="245"/>
      <c r="G107" s="245"/>
      <c r="H107" s="246"/>
      <c r="I107" s="234" t="s">
        <v>88</v>
      </c>
      <c r="J107" s="235"/>
      <c r="K107" s="235"/>
      <c r="L107" s="235"/>
      <c r="M107" s="235"/>
      <c r="N107" s="236"/>
      <c r="O107" s="229">
        <f>SUM(O104:T106)</f>
        <v>0</v>
      </c>
      <c r="P107" s="230"/>
      <c r="Q107" s="230"/>
      <c r="R107" s="230"/>
      <c r="S107" s="230"/>
      <c r="T107" s="230"/>
      <c r="U107" s="230">
        <f>SUM(U104:Z106)</f>
        <v>0</v>
      </c>
      <c r="V107" s="230"/>
      <c r="W107" s="230"/>
      <c r="X107" s="230"/>
      <c r="Y107" s="230"/>
      <c r="Z107" s="230"/>
      <c r="AA107" s="214" t="s">
        <v>89</v>
      </c>
      <c r="AB107" s="214"/>
      <c r="AC107" s="214"/>
      <c r="AD107" s="226">
        <f t="shared" ref="AD107" si="6">ROUND(U107/2,0)</f>
        <v>0</v>
      </c>
      <c r="AE107" s="227"/>
      <c r="AF107" s="227"/>
      <c r="AG107" s="227"/>
      <c r="AH107" s="227"/>
      <c r="AI107" s="228"/>
      <c r="AJ107" s="45"/>
      <c r="AK107" s="45"/>
      <c r="AL107" s="73"/>
      <c r="AM107" s="74"/>
      <c r="AR107" s="26"/>
    </row>
    <row r="108" spans="1:44" s="30" customFormat="1" ht="18" customHeight="1" x14ac:dyDescent="0.4">
      <c r="A108" s="45"/>
      <c r="B108" s="45"/>
      <c r="C108" s="58"/>
      <c r="D108" s="104"/>
      <c r="E108" s="59"/>
      <c r="F108" s="59"/>
      <c r="G108" s="59"/>
      <c r="H108" s="59"/>
      <c r="I108" s="59"/>
      <c r="J108" s="59"/>
      <c r="K108" s="59"/>
      <c r="L108" s="59"/>
      <c r="M108" s="59"/>
      <c r="N108" s="59"/>
      <c r="O108" s="133"/>
      <c r="P108" s="133"/>
      <c r="Q108" s="133"/>
      <c r="R108" s="133"/>
      <c r="S108" s="133"/>
      <c r="T108" s="133"/>
      <c r="U108" s="133"/>
      <c r="V108" s="133"/>
      <c r="W108" s="133"/>
      <c r="X108" s="133"/>
      <c r="Y108" s="133"/>
      <c r="Z108" s="133"/>
      <c r="AA108" s="60"/>
      <c r="AB108" s="60"/>
      <c r="AC108" s="60"/>
      <c r="AD108" s="61"/>
      <c r="AE108" s="61"/>
      <c r="AF108" s="61"/>
      <c r="AG108" s="61"/>
      <c r="AH108" s="61"/>
      <c r="AI108" s="61"/>
      <c r="AJ108" s="45"/>
      <c r="AK108" s="45"/>
      <c r="AL108" s="73"/>
      <c r="AM108" s="74"/>
      <c r="AR108" s="26"/>
    </row>
    <row r="109" spans="1:44" s="30" customFormat="1" ht="18" customHeight="1" x14ac:dyDescent="0.4">
      <c r="A109" s="45"/>
      <c r="B109" s="45"/>
      <c r="C109" s="58"/>
      <c r="D109" s="104"/>
      <c r="E109" s="59"/>
      <c r="F109" s="59"/>
      <c r="G109" s="59"/>
      <c r="H109" s="59"/>
      <c r="I109" s="59"/>
      <c r="J109" s="59"/>
      <c r="K109" s="59"/>
      <c r="L109" s="59"/>
      <c r="M109" s="59"/>
      <c r="N109" s="59"/>
      <c r="O109" s="133"/>
      <c r="P109" s="133"/>
      <c r="Q109" s="133"/>
      <c r="R109" s="133"/>
      <c r="S109" s="133"/>
      <c r="T109" s="133"/>
      <c r="U109" s="45"/>
      <c r="V109" s="45"/>
      <c r="W109" s="187" t="str">
        <f>IF(U102=0,"",IF(U107=0,"問題ありません","変更申請が必要です"))</f>
        <v/>
      </c>
      <c r="X109" s="187"/>
      <c r="Y109" s="187"/>
      <c r="Z109" s="187"/>
      <c r="AA109" s="187"/>
      <c r="AB109" s="187"/>
      <c r="AC109" s="187"/>
      <c r="AD109" s="187"/>
      <c r="AE109" s="187"/>
      <c r="AF109" s="187"/>
      <c r="AG109" s="61"/>
      <c r="AH109" s="61"/>
      <c r="AI109" s="61"/>
      <c r="AJ109" s="45"/>
      <c r="AK109" s="45"/>
      <c r="AL109" s="73"/>
      <c r="AM109" s="74"/>
      <c r="AR109" s="26"/>
    </row>
    <row r="110" spans="1:44" s="30" customFormat="1" ht="17.850000000000001" customHeight="1" x14ac:dyDescent="0.4">
      <c r="A110" s="45"/>
      <c r="B110" s="45"/>
      <c r="C110" s="58"/>
      <c r="D110" s="104"/>
      <c r="E110" s="59"/>
      <c r="F110" s="59"/>
      <c r="G110" s="59"/>
      <c r="H110" s="59"/>
      <c r="I110" s="59"/>
      <c r="J110" s="59"/>
      <c r="K110" s="59"/>
      <c r="L110" s="59"/>
      <c r="M110" s="59"/>
      <c r="N110" s="59"/>
      <c r="O110" s="133"/>
      <c r="P110" s="133"/>
      <c r="Q110" s="133"/>
      <c r="R110" s="133"/>
      <c r="S110" s="133"/>
      <c r="T110" s="133"/>
      <c r="U110" s="133"/>
      <c r="V110" s="45"/>
      <c r="W110" s="45"/>
      <c r="X110" s="45"/>
      <c r="Y110" s="45"/>
      <c r="Z110" s="45"/>
      <c r="AA110" s="45"/>
      <c r="AB110" s="45"/>
      <c r="AC110" s="45"/>
      <c r="AD110" s="45"/>
      <c r="AE110" s="45"/>
      <c r="AF110" s="61"/>
      <c r="AG110" s="61"/>
      <c r="AH110" s="61"/>
      <c r="AI110" s="61"/>
      <c r="AJ110" s="45"/>
      <c r="AK110" s="45"/>
      <c r="AL110" s="73"/>
      <c r="AM110" s="74"/>
      <c r="AR110" s="26"/>
    </row>
    <row r="111" spans="1:44" ht="14.1" customHeight="1" x14ac:dyDescent="0.4"/>
    <row r="112" spans="1:44" ht="14.1" customHeight="1" x14ac:dyDescent="0.4"/>
    <row r="113" ht="14.1" customHeight="1" x14ac:dyDescent="0.4"/>
    <row r="114" ht="14.1" customHeight="1" x14ac:dyDescent="0.4"/>
    <row r="115" ht="14.1" customHeight="1" x14ac:dyDescent="0.4"/>
    <row r="116" ht="14.1" customHeight="1" x14ac:dyDescent="0.4"/>
    <row r="117" ht="14.1" customHeight="1" x14ac:dyDescent="0.4"/>
    <row r="118" ht="14.1" customHeight="1" x14ac:dyDescent="0.4"/>
    <row r="119" ht="14.1" customHeight="1" x14ac:dyDescent="0.4"/>
    <row r="120" ht="14.1" customHeight="1" x14ac:dyDescent="0.4"/>
    <row r="121" ht="14.1" customHeight="1" x14ac:dyDescent="0.4"/>
    <row r="122" ht="14.1" customHeight="1" x14ac:dyDescent="0.4"/>
    <row r="123" ht="14.1" customHeight="1" x14ac:dyDescent="0.4"/>
    <row r="124" ht="14.1" customHeight="1" x14ac:dyDescent="0.4"/>
    <row r="125" ht="14.1" customHeight="1" x14ac:dyDescent="0.4"/>
    <row r="126" ht="14.1" customHeight="1" x14ac:dyDescent="0.4"/>
    <row r="127" ht="14.1" customHeight="1" x14ac:dyDescent="0.4"/>
    <row r="128" ht="14.1" customHeight="1" x14ac:dyDescent="0.4"/>
    <row r="129" ht="14.1" customHeight="1" x14ac:dyDescent="0.4"/>
    <row r="130" ht="14.1" customHeight="1" x14ac:dyDescent="0.4"/>
    <row r="131" ht="14.1" customHeight="1" x14ac:dyDescent="0.4"/>
    <row r="132" ht="14.1" customHeight="1" x14ac:dyDescent="0.4"/>
    <row r="133" ht="14.1" customHeight="1" x14ac:dyDescent="0.4"/>
    <row r="134" ht="14.1" customHeight="1" x14ac:dyDescent="0.4"/>
    <row r="135" ht="14.1" customHeight="1" x14ac:dyDescent="0.4"/>
    <row r="136" ht="14.1" customHeight="1" x14ac:dyDescent="0.4"/>
    <row r="137" ht="14.1" customHeight="1" x14ac:dyDescent="0.4"/>
  </sheetData>
  <sheetProtection sheet="1" objects="1" scenarios="1"/>
  <mergeCells count="203">
    <mergeCell ref="E82:H86"/>
    <mergeCell ref="E87:H91"/>
    <mergeCell ref="I87:N87"/>
    <mergeCell ref="O46:Y46"/>
    <mergeCell ref="K47:Y47"/>
    <mergeCell ref="AA46:AI46"/>
    <mergeCell ref="AA47:AI47"/>
    <mergeCell ref="K34:AI34"/>
    <mergeCell ref="K35:AI35"/>
    <mergeCell ref="K36:AI36"/>
    <mergeCell ref="K37:AI37"/>
    <mergeCell ref="K38:AI38"/>
    <mergeCell ref="K39:AI39"/>
    <mergeCell ref="K40:AI40"/>
    <mergeCell ref="I106:N106"/>
    <mergeCell ref="O106:T106"/>
    <mergeCell ref="U106:Z106"/>
    <mergeCell ref="AD106:AI106"/>
    <mergeCell ref="I107:N107"/>
    <mergeCell ref="O107:T107"/>
    <mergeCell ref="U107:Z107"/>
    <mergeCell ref="AA107:AC107"/>
    <mergeCell ref="D33:J33"/>
    <mergeCell ref="D34:J34"/>
    <mergeCell ref="D35:J35"/>
    <mergeCell ref="D36:J36"/>
    <mergeCell ref="D38:J38"/>
    <mergeCell ref="D39:J39"/>
    <mergeCell ref="I37:J37"/>
    <mergeCell ref="D40:J40"/>
    <mergeCell ref="AD91:AI91"/>
    <mergeCell ref="AA88:AC90"/>
    <mergeCell ref="AD88:AI88"/>
    <mergeCell ref="I89:N89"/>
    <mergeCell ref="O89:T89"/>
    <mergeCell ref="U89:Z89"/>
    <mergeCell ref="AD89:AI89"/>
    <mergeCell ref="I90:N90"/>
    <mergeCell ref="AE81:AI81"/>
    <mergeCell ref="AD82:AI82"/>
    <mergeCell ref="AA83:AC85"/>
    <mergeCell ref="O85:T85"/>
    <mergeCell ref="O87:T87"/>
    <mergeCell ref="U87:Z87"/>
    <mergeCell ref="AA87:AC87"/>
    <mergeCell ref="I105:N105"/>
    <mergeCell ref="O105:T105"/>
    <mergeCell ref="U105:Z105"/>
    <mergeCell ref="AD105:AI105"/>
    <mergeCell ref="O90:T90"/>
    <mergeCell ref="U90:Z90"/>
    <mergeCell ref="AD90:AI90"/>
    <mergeCell ref="E98:H102"/>
    <mergeCell ref="I98:N98"/>
    <mergeCell ref="O98:T98"/>
    <mergeCell ref="U98:Z98"/>
    <mergeCell ref="AA98:AC98"/>
    <mergeCell ref="AD98:AI98"/>
    <mergeCell ref="I99:N99"/>
    <mergeCell ref="O99:T99"/>
    <mergeCell ref="U99:Z99"/>
    <mergeCell ref="AA99:AC101"/>
    <mergeCell ref="AD99:AI99"/>
    <mergeCell ref="AD102:AI102"/>
    <mergeCell ref="M18:N18"/>
    <mergeCell ref="K31:S31"/>
    <mergeCell ref="AD83:AI83"/>
    <mergeCell ref="AD84:AI84"/>
    <mergeCell ref="R53:T53"/>
    <mergeCell ref="I82:N82"/>
    <mergeCell ref="B23:AJ23"/>
    <mergeCell ref="D25:J25"/>
    <mergeCell ref="K25:S25"/>
    <mergeCell ref="T25:AI25"/>
    <mergeCell ref="D74:J74"/>
    <mergeCell ref="B44:AJ44"/>
    <mergeCell ref="D47:J47"/>
    <mergeCell ref="T31:Y31"/>
    <mergeCell ref="Z31:AE31"/>
    <mergeCell ref="AF31:AI31"/>
    <mergeCell ref="D32:J32"/>
    <mergeCell ref="K32:AI32"/>
    <mergeCell ref="Z55:AB55"/>
    <mergeCell ref="AD55:AF55"/>
    <mergeCell ref="Z67:AB67"/>
    <mergeCell ref="K28:AI28"/>
    <mergeCell ref="D29:J29"/>
    <mergeCell ref="K29:AI29"/>
    <mergeCell ref="C11:D11"/>
    <mergeCell ref="C1:AI1"/>
    <mergeCell ref="H7:M7"/>
    <mergeCell ref="P18:Q18"/>
    <mergeCell ref="S18:T18"/>
    <mergeCell ref="K19:U19"/>
    <mergeCell ref="V69:W69"/>
    <mergeCell ref="Y69:Z69"/>
    <mergeCell ref="R66:T66"/>
    <mergeCell ref="I27:J27"/>
    <mergeCell ref="K27:AI27"/>
    <mergeCell ref="C19:J19"/>
    <mergeCell ref="AI2:AJ2"/>
    <mergeCell ref="AE4:AF4"/>
    <mergeCell ref="F2:AH2"/>
    <mergeCell ref="B2:E2"/>
    <mergeCell ref="AH4:AI4"/>
    <mergeCell ref="AA3:AJ3"/>
    <mergeCell ref="E7:G7"/>
    <mergeCell ref="AB4:AC4"/>
    <mergeCell ref="Z4:AA4"/>
    <mergeCell ref="C14:AI15"/>
    <mergeCell ref="C18:J18"/>
    <mergeCell ref="K18:L18"/>
    <mergeCell ref="W71:AF71"/>
    <mergeCell ref="E57:T57"/>
    <mergeCell ref="V57:W57"/>
    <mergeCell ref="Y57:Z57"/>
    <mergeCell ref="D49:J49"/>
    <mergeCell ref="D51:G51"/>
    <mergeCell ref="R54:T54"/>
    <mergeCell ref="D63:G63"/>
    <mergeCell ref="D26:J26"/>
    <mergeCell ref="AD67:AF67"/>
    <mergeCell ref="D53:O53"/>
    <mergeCell ref="R55:T55"/>
    <mergeCell ref="K46:N46"/>
    <mergeCell ref="K26:AI26"/>
    <mergeCell ref="D28:J28"/>
    <mergeCell ref="D30:J30"/>
    <mergeCell ref="D31:J31"/>
    <mergeCell ref="D59:O59"/>
    <mergeCell ref="R59:T59"/>
    <mergeCell ref="W109:AF109"/>
    <mergeCell ref="F95:U95"/>
    <mergeCell ref="W95:X95"/>
    <mergeCell ref="Z95:AA95"/>
    <mergeCell ref="I101:N101"/>
    <mergeCell ref="O101:T101"/>
    <mergeCell ref="U101:Z101"/>
    <mergeCell ref="AD101:AI101"/>
    <mergeCell ref="I102:N102"/>
    <mergeCell ref="O102:T102"/>
    <mergeCell ref="U102:Z102"/>
    <mergeCell ref="AA102:AC102"/>
    <mergeCell ref="AD107:AI107"/>
    <mergeCell ref="E103:H107"/>
    <mergeCell ref="I103:N103"/>
    <mergeCell ref="O103:T103"/>
    <mergeCell ref="U103:Z103"/>
    <mergeCell ref="AA103:AC103"/>
    <mergeCell ref="AD103:AI103"/>
    <mergeCell ref="I104:N104"/>
    <mergeCell ref="O104:T104"/>
    <mergeCell ref="U104:Z104"/>
    <mergeCell ref="AA104:AC106"/>
    <mergeCell ref="AD104:AI104"/>
    <mergeCell ref="I100:N100"/>
    <mergeCell ref="O100:T100"/>
    <mergeCell ref="U100:Z100"/>
    <mergeCell ref="AD100:AI100"/>
    <mergeCell ref="M76:N76"/>
    <mergeCell ref="O76:P76"/>
    <mergeCell ref="R76:S76"/>
    <mergeCell ref="U76:V76"/>
    <mergeCell ref="U83:Z83"/>
    <mergeCell ref="B79:AJ79"/>
    <mergeCell ref="AD86:AI86"/>
    <mergeCell ref="O82:T82"/>
    <mergeCell ref="O86:T86"/>
    <mergeCell ref="U86:Z86"/>
    <mergeCell ref="I83:N83"/>
    <mergeCell ref="I91:N91"/>
    <mergeCell ref="O91:T91"/>
    <mergeCell ref="U91:Z91"/>
    <mergeCell ref="I86:N86"/>
    <mergeCell ref="I85:N85"/>
    <mergeCell ref="I84:N84"/>
    <mergeCell ref="AA91:AC91"/>
    <mergeCell ref="U85:Z85"/>
    <mergeCell ref="I88:N88"/>
    <mergeCell ref="AA82:AC82"/>
    <mergeCell ref="E69:T69"/>
    <mergeCell ref="D81:AD81"/>
    <mergeCell ref="W59:AF59"/>
    <mergeCell ref="D71:O71"/>
    <mergeCell ref="R71:T71"/>
    <mergeCell ref="AD87:AI87"/>
    <mergeCell ref="Z93:AB93"/>
    <mergeCell ref="AD93:AF93"/>
    <mergeCell ref="D65:O65"/>
    <mergeCell ref="R65:T65"/>
    <mergeCell ref="R67:T67"/>
    <mergeCell ref="M75:N75"/>
    <mergeCell ref="O75:P75"/>
    <mergeCell ref="R75:S75"/>
    <mergeCell ref="U75:V75"/>
    <mergeCell ref="O88:T88"/>
    <mergeCell ref="U88:Z88"/>
    <mergeCell ref="U82:Z82"/>
    <mergeCell ref="O83:T83"/>
    <mergeCell ref="O84:T84"/>
    <mergeCell ref="U84:Z84"/>
    <mergeCell ref="AA86:AC86"/>
    <mergeCell ref="AD85:AI85"/>
  </mergeCells>
  <phoneticPr fontId="1"/>
  <conditionalFormatting sqref="F95 Z96:AH96 W96 W95:X95 AE95:AH95 Z95:AA95">
    <cfRule type="expression" dxfId="5" priority="17">
      <formula>OR(#REF!&lt;&gt;"",#REF!&lt;&gt;"")</formula>
    </cfRule>
  </conditionalFormatting>
  <conditionalFormatting sqref="W93:AF93">
    <cfRule type="expression" dxfId="4" priority="8">
      <formula>OR(#REF!&lt;&gt;"",#REF!&lt;&gt;"")</formula>
    </cfRule>
  </conditionalFormatting>
  <conditionalFormatting sqref="W109">
    <cfRule type="expression" dxfId="3" priority="7">
      <formula>OR(#REF!&lt;&gt;"",#REF!&lt;&gt;"")</formula>
    </cfRule>
  </conditionalFormatting>
  <conditionalFormatting sqref="AB95">
    <cfRule type="expression" dxfId="2" priority="5">
      <formula>OR(#REF!&lt;&gt;"",#REF!&lt;&gt;"")</formula>
    </cfRule>
  </conditionalFormatting>
  <conditionalFormatting sqref="C50:AI60">
    <cfRule type="expression" dxfId="1" priority="2">
      <formula>$K$46=2</formula>
    </cfRule>
  </conditionalFormatting>
  <conditionalFormatting sqref="C62:AI72">
    <cfRule type="expression" dxfId="0" priority="1">
      <formula>$K$46=1</formula>
    </cfRule>
  </conditionalFormatting>
  <dataValidations count="1">
    <dataValidation type="whole" allowBlank="1" showInputMessage="1" showErrorMessage="1" sqref="AE4:AE5 R75:R77 P18" xr:uid="{00000000-0002-0000-0100-000000000000}">
      <formula1>1</formula1>
      <formula2>12</formula2>
    </dataValidation>
  </dataValidations>
  <pageMargins left="0.5" right="0.25" top="0.5" bottom="0" header="0.3" footer="0.3"/>
  <pageSetup paperSize="9" scale="96" orientation="portrait" horizontalDpi="360" verticalDpi="360" r:id="rId1"/>
  <rowBreaks count="2" manualBreakCount="2">
    <brk id="43" max="16383" man="1"/>
    <brk id="78" max="16383" man="1"/>
  </rowBreaks>
  <ignoredErrors>
    <ignoredError sqref="O86 U86 O91 U91 O102 U102 O107 U107 E57 E69 F95 P104:T104 V104:Z104" unlockedFormula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873E305-8380-FD44-BE7E-6EB555C52CF6}">
          <x14:formula1>
            <xm:f>マスターデータ!$B$2:$B$48</xm:f>
          </x14:formula1>
          <xm:sqref>Z31:AE31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1" tint="0.499984740745262"/>
  </sheetPr>
  <dimension ref="A1:J48"/>
  <sheetViews>
    <sheetView showGridLines="0" zoomScaleNormal="100" workbookViewId="0">
      <selection activeCell="F4" sqref="F4"/>
    </sheetView>
  </sheetViews>
  <sheetFormatPr defaultColWidth="11.5546875" defaultRowHeight="19.5" x14ac:dyDescent="0.4"/>
  <cols>
    <col min="1" max="1" width="12.44140625" style="2" bestFit="1" customWidth="1"/>
    <col min="2" max="2" width="8.5546875" style="1" bestFit="1" customWidth="1"/>
    <col min="3" max="3" width="18.109375" bestFit="1" customWidth="1"/>
    <col min="4" max="4" width="15.44140625" bestFit="1" customWidth="1"/>
    <col min="5" max="5" width="5.33203125" customWidth="1"/>
    <col min="6" max="6" width="45.5546875" bestFit="1" customWidth="1"/>
    <col min="7" max="7" width="4.88671875" customWidth="1"/>
    <col min="8" max="8" width="28.44140625" bestFit="1" customWidth="1"/>
    <col min="9" max="9" width="4.88671875" customWidth="1"/>
    <col min="10" max="10" width="23.33203125" bestFit="1" customWidth="1"/>
  </cols>
  <sheetData>
    <row r="1" spans="1:10" x14ac:dyDescent="0.4">
      <c r="A1" s="23" t="s">
        <v>0</v>
      </c>
      <c r="B1" s="24" t="s">
        <v>11</v>
      </c>
      <c r="C1" s="25" t="s">
        <v>60</v>
      </c>
      <c r="D1" s="25" t="s">
        <v>61</v>
      </c>
      <c r="E1" s="382" t="s">
        <v>90</v>
      </c>
      <c r="F1" s="382"/>
      <c r="G1" s="383" t="s">
        <v>96</v>
      </c>
      <c r="H1" s="384"/>
      <c r="I1" s="384"/>
      <c r="J1" s="384"/>
    </row>
    <row r="2" spans="1:10" x14ac:dyDescent="0.4">
      <c r="A2" s="19" t="s">
        <v>80</v>
      </c>
      <c r="B2" s="17" t="s">
        <v>12</v>
      </c>
      <c r="C2" s="15" t="s">
        <v>58</v>
      </c>
      <c r="D2" s="27" t="s">
        <v>62</v>
      </c>
      <c r="E2" s="29">
        <v>1</v>
      </c>
      <c r="F2" s="36" t="s">
        <v>105</v>
      </c>
      <c r="G2" s="38">
        <v>0</v>
      </c>
      <c r="H2" s="39" t="s">
        <v>91</v>
      </c>
      <c r="I2" s="40">
        <v>30</v>
      </c>
      <c r="J2" s="41" t="s">
        <v>100</v>
      </c>
    </row>
    <row r="3" spans="1:10" ht="20.25" thickBot="1" x14ac:dyDescent="0.45">
      <c r="A3" s="20" t="s">
        <v>1</v>
      </c>
      <c r="B3" s="17" t="s">
        <v>13</v>
      </c>
      <c r="C3" s="16" t="s">
        <v>59</v>
      </c>
      <c r="D3" s="28" t="s">
        <v>63</v>
      </c>
      <c r="E3" s="31">
        <v>2</v>
      </c>
      <c r="F3" s="37" t="s">
        <v>106</v>
      </c>
      <c r="G3" s="38">
        <v>10</v>
      </c>
      <c r="H3" s="39" t="s">
        <v>92</v>
      </c>
      <c r="I3" s="39">
        <v>50</v>
      </c>
      <c r="J3" s="36" t="s">
        <v>101</v>
      </c>
    </row>
    <row r="4" spans="1:10" x14ac:dyDescent="0.4">
      <c r="A4" s="21"/>
      <c r="B4" s="17" t="s">
        <v>14</v>
      </c>
      <c r="C4" s="14"/>
      <c r="D4" s="13"/>
      <c r="E4" s="34"/>
      <c r="F4" s="49"/>
      <c r="G4" s="38">
        <v>30</v>
      </c>
      <c r="H4" s="39" t="s">
        <v>93</v>
      </c>
      <c r="I4" s="39">
        <v>70</v>
      </c>
      <c r="J4" s="36" t="s">
        <v>102</v>
      </c>
    </row>
    <row r="5" spans="1:10" x14ac:dyDescent="0.4">
      <c r="A5" s="21"/>
      <c r="B5" s="17" t="s">
        <v>15</v>
      </c>
      <c r="C5" s="14"/>
      <c r="D5" s="14"/>
      <c r="E5" s="35"/>
      <c r="F5" s="50"/>
      <c r="G5" s="38">
        <v>50</v>
      </c>
      <c r="H5" s="39" t="s">
        <v>94</v>
      </c>
      <c r="I5" s="39">
        <v>70</v>
      </c>
      <c r="J5" s="36" t="s">
        <v>103</v>
      </c>
    </row>
    <row r="6" spans="1:10" ht="20.25" thickBot="1" x14ac:dyDescent="0.45">
      <c r="A6" s="21"/>
      <c r="B6" s="17" t="s">
        <v>16</v>
      </c>
      <c r="C6" s="14"/>
      <c r="D6" s="14"/>
      <c r="E6" s="35"/>
      <c r="F6" s="33"/>
      <c r="G6" s="42">
        <v>70</v>
      </c>
      <c r="H6" s="43" t="s">
        <v>95</v>
      </c>
      <c r="I6" s="43">
        <v>100</v>
      </c>
      <c r="J6" s="44" t="s">
        <v>104</v>
      </c>
    </row>
    <row r="7" spans="1:10" x14ac:dyDescent="0.4">
      <c r="A7" s="21"/>
      <c r="B7" s="17" t="s">
        <v>17</v>
      </c>
      <c r="C7" s="14"/>
      <c r="D7" s="14"/>
      <c r="E7" s="35"/>
      <c r="F7" s="33"/>
      <c r="G7" s="32"/>
      <c r="H7" s="32"/>
    </row>
    <row r="8" spans="1:10" x14ac:dyDescent="0.4">
      <c r="A8" s="21"/>
      <c r="B8" s="17" t="s">
        <v>18</v>
      </c>
      <c r="C8" s="14"/>
      <c r="D8" s="14"/>
      <c r="E8" s="35"/>
      <c r="F8" s="33"/>
    </row>
    <row r="9" spans="1:10" x14ac:dyDescent="0.4">
      <c r="A9" s="21"/>
      <c r="B9" s="17" t="s">
        <v>19</v>
      </c>
      <c r="C9" s="14"/>
      <c r="D9" s="14"/>
      <c r="E9" s="35"/>
      <c r="F9" s="33"/>
    </row>
    <row r="10" spans="1:10" x14ac:dyDescent="0.4">
      <c r="A10" s="21"/>
      <c r="B10" s="17" t="s">
        <v>20</v>
      </c>
      <c r="C10" s="14"/>
      <c r="D10" s="14"/>
      <c r="E10" s="35"/>
      <c r="F10" s="33"/>
    </row>
    <row r="11" spans="1:10" x14ac:dyDescent="0.4">
      <c r="A11" s="21"/>
      <c r="B11" s="17" t="s">
        <v>21</v>
      </c>
      <c r="C11" s="14"/>
      <c r="D11" s="14"/>
      <c r="E11" s="35"/>
      <c r="F11" s="33"/>
    </row>
    <row r="12" spans="1:10" x14ac:dyDescent="0.4">
      <c r="A12" s="21"/>
      <c r="B12" s="17" t="s">
        <v>22</v>
      </c>
      <c r="C12" s="14"/>
      <c r="D12" s="14"/>
    </row>
    <row r="13" spans="1:10" x14ac:dyDescent="0.4">
      <c r="A13" s="21"/>
      <c r="B13" s="17" t="s">
        <v>23</v>
      </c>
      <c r="C13" s="14"/>
      <c r="D13" s="14"/>
    </row>
    <row r="14" spans="1:10" x14ac:dyDescent="0.4">
      <c r="A14" s="21"/>
      <c r="B14" s="17" t="s">
        <v>24</v>
      </c>
      <c r="C14" s="14"/>
      <c r="D14" s="14"/>
    </row>
    <row r="15" spans="1:10" x14ac:dyDescent="0.4">
      <c r="A15" s="21"/>
      <c r="B15" s="17" t="s">
        <v>25</v>
      </c>
      <c r="C15" s="14"/>
      <c r="D15" s="14"/>
    </row>
    <row r="16" spans="1:10" x14ac:dyDescent="0.4">
      <c r="A16" s="21"/>
      <c r="B16" s="17" t="s">
        <v>26</v>
      </c>
      <c r="C16" s="14"/>
      <c r="D16" s="14"/>
    </row>
    <row r="17" spans="1:4" x14ac:dyDescent="0.4">
      <c r="A17" s="21"/>
      <c r="B17" s="17" t="s">
        <v>27</v>
      </c>
      <c r="C17" s="14"/>
      <c r="D17" s="14"/>
    </row>
    <row r="18" spans="1:4" x14ac:dyDescent="0.4">
      <c r="A18" s="21"/>
      <c r="B18" s="17" t="s">
        <v>28</v>
      </c>
      <c r="C18" s="14"/>
      <c r="D18" s="14"/>
    </row>
    <row r="19" spans="1:4" x14ac:dyDescent="0.4">
      <c r="A19" s="21"/>
      <c r="B19" s="17" t="s">
        <v>29</v>
      </c>
      <c r="C19" s="14"/>
      <c r="D19" s="14"/>
    </row>
    <row r="20" spans="1:4" x14ac:dyDescent="0.4">
      <c r="A20" s="22"/>
      <c r="B20" s="17" t="s">
        <v>30</v>
      </c>
      <c r="C20" s="14"/>
      <c r="D20" s="14"/>
    </row>
    <row r="21" spans="1:4" x14ac:dyDescent="0.4">
      <c r="A21" s="22"/>
      <c r="B21" s="17" t="s">
        <v>31</v>
      </c>
      <c r="C21" s="14"/>
      <c r="D21" s="14"/>
    </row>
    <row r="22" spans="1:4" x14ac:dyDescent="0.4">
      <c r="A22" s="22"/>
      <c r="B22" s="17" t="s">
        <v>32</v>
      </c>
      <c r="C22" s="14"/>
      <c r="D22" s="14"/>
    </row>
    <row r="23" spans="1:4" x14ac:dyDescent="0.4">
      <c r="A23" s="22"/>
      <c r="B23" s="17" t="s">
        <v>33</v>
      </c>
      <c r="C23" s="14"/>
      <c r="D23" s="14"/>
    </row>
    <row r="24" spans="1:4" x14ac:dyDescent="0.4">
      <c r="A24" s="22"/>
      <c r="B24" s="17" t="s">
        <v>34</v>
      </c>
      <c r="C24" s="14"/>
      <c r="D24" s="14"/>
    </row>
    <row r="25" spans="1:4" x14ac:dyDescent="0.4">
      <c r="A25" s="22"/>
      <c r="B25" s="17" t="s">
        <v>35</v>
      </c>
      <c r="C25" s="14"/>
      <c r="D25" s="14"/>
    </row>
    <row r="26" spans="1:4" x14ac:dyDescent="0.4">
      <c r="A26" s="22"/>
      <c r="B26" s="17" t="s">
        <v>36</v>
      </c>
      <c r="C26" s="14"/>
      <c r="D26" s="14"/>
    </row>
    <row r="27" spans="1:4" x14ac:dyDescent="0.4">
      <c r="A27" s="22"/>
      <c r="B27" s="17" t="s">
        <v>37</v>
      </c>
      <c r="C27" s="14"/>
      <c r="D27" s="14"/>
    </row>
    <row r="28" spans="1:4" x14ac:dyDescent="0.4">
      <c r="A28" s="22"/>
      <c r="B28" s="17" t="s">
        <v>38</v>
      </c>
      <c r="C28" s="14"/>
      <c r="D28" s="14"/>
    </row>
    <row r="29" spans="1:4" x14ac:dyDescent="0.4">
      <c r="A29" s="22"/>
      <c r="B29" s="17" t="s">
        <v>39</v>
      </c>
      <c r="C29" s="14"/>
      <c r="D29" s="14"/>
    </row>
    <row r="30" spans="1:4" x14ac:dyDescent="0.4">
      <c r="A30" s="22"/>
      <c r="B30" s="17" t="s">
        <v>40</v>
      </c>
      <c r="C30" s="14"/>
      <c r="D30" s="14"/>
    </row>
    <row r="31" spans="1:4" x14ac:dyDescent="0.4">
      <c r="A31" s="22"/>
      <c r="B31" s="17" t="s">
        <v>41</v>
      </c>
      <c r="C31" s="14"/>
      <c r="D31" s="14"/>
    </row>
    <row r="32" spans="1:4" x14ac:dyDescent="0.4">
      <c r="A32" s="22"/>
      <c r="B32" s="17" t="s">
        <v>42</v>
      </c>
      <c r="C32" s="14"/>
      <c r="D32" s="14"/>
    </row>
    <row r="33" spans="1:4" x14ac:dyDescent="0.4">
      <c r="A33" s="22"/>
      <c r="B33" s="17" t="s">
        <v>43</v>
      </c>
      <c r="C33" s="14"/>
      <c r="D33" s="14"/>
    </row>
    <row r="34" spans="1:4" x14ac:dyDescent="0.4">
      <c r="A34" s="22"/>
      <c r="B34" s="17" t="s">
        <v>44</v>
      </c>
      <c r="C34" s="14"/>
      <c r="D34" s="14"/>
    </row>
    <row r="35" spans="1:4" x14ac:dyDescent="0.4">
      <c r="A35" s="22"/>
      <c r="B35" s="17" t="s">
        <v>45</v>
      </c>
      <c r="C35" s="14"/>
      <c r="D35" s="14"/>
    </row>
    <row r="36" spans="1:4" x14ac:dyDescent="0.4">
      <c r="A36" s="22"/>
      <c r="B36" s="17" t="s">
        <v>46</v>
      </c>
      <c r="C36" s="14"/>
      <c r="D36" s="14"/>
    </row>
    <row r="37" spans="1:4" x14ac:dyDescent="0.4">
      <c r="A37" s="22"/>
      <c r="B37" s="17" t="s">
        <v>47</v>
      </c>
      <c r="C37" s="14"/>
      <c r="D37" s="14"/>
    </row>
    <row r="38" spans="1:4" x14ac:dyDescent="0.4">
      <c r="A38" s="22"/>
      <c r="B38" s="17" t="s">
        <v>48</v>
      </c>
      <c r="C38" s="14"/>
      <c r="D38" s="14"/>
    </row>
    <row r="39" spans="1:4" x14ac:dyDescent="0.4">
      <c r="A39" s="22"/>
      <c r="B39" s="17" t="s">
        <v>49</v>
      </c>
      <c r="C39" s="14"/>
      <c r="D39" s="14"/>
    </row>
    <row r="40" spans="1:4" x14ac:dyDescent="0.4">
      <c r="A40" s="22"/>
      <c r="B40" s="17" t="s">
        <v>50</v>
      </c>
      <c r="C40" s="14"/>
      <c r="D40" s="14"/>
    </row>
    <row r="41" spans="1:4" x14ac:dyDescent="0.4">
      <c r="A41" s="22"/>
      <c r="B41" s="17" t="s">
        <v>51</v>
      </c>
      <c r="C41" s="14"/>
      <c r="D41" s="14"/>
    </row>
    <row r="42" spans="1:4" x14ac:dyDescent="0.4">
      <c r="A42" s="22"/>
      <c r="B42" s="17" t="s">
        <v>52</v>
      </c>
      <c r="C42" s="14"/>
      <c r="D42" s="14"/>
    </row>
    <row r="43" spans="1:4" x14ac:dyDescent="0.4">
      <c r="A43" s="22"/>
      <c r="B43" s="17" t="s">
        <v>53</v>
      </c>
      <c r="C43" s="14"/>
      <c r="D43" s="14"/>
    </row>
    <row r="44" spans="1:4" x14ac:dyDescent="0.4">
      <c r="A44" s="22"/>
      <c r="B44" s="17" t="s">
        <v>54</v>
      </c>
      <c r="C44" s="14"/>
      <c r="D44" s="14"/>
    </row>
    <row r="45" spans="1:4" x14ac:dyDescent="0.4">
      <c r="A45" s="22"/>
      <c r="B45" s="17" t="s">
        <v>55</v>
      </c>
      <c r="C45" s="14"/>
      <c r="D45" s="14"/>
    </row>
    <row r="46" spans="1:4" x14ac:dyDescent="0.4">
      <c r="A46" s="22"/>
      <c r="B46" s="17" t="s">
        <v>56</v>
      </c>
      <c r="C46" s="14"/>
      <c r="D46" s="14"/>
    </row>
    <row r="47" spans="1:4" x14ac:dyDescent="0.4">
      <c r="A47" s="22"/>
      <c r="B47" s="17" t="s">
        <v>10</v>
      </c>
      <c r="C47" s="14"/>
      <c r="D47" s="14"/>
    </row>
    <row r="48" spans="1:4" ht="20.25" thickBot="1" x14ac:dyDescent="0.45">
      <c r="A48" s="22"/>
      <c r="B48" s="18" t="s">
        <v>57</v>
      </c>
      <c r="C48" s="14"/>
      <c r="D48" s="14"/>
    </row>
  </sheetData>
  <sheetProtection sheet="1" objects="1" scenarios="1"/>
  <mergeCells count="2">
    <mergeCell ref="E1:F1"/>
    <mergeCell ref="G1:J1"/>
  </mergeCells>
  <phoneticPr fontId="2"/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報告データ</vt:lpstr>
      <vt:lpstr>実績報告書</vt:lpstr>
      <vt:lpstr>マスターデータ</vt:lpstr>
      <vt:lpstr>実績報告書!Print_Area</vt:lpstr>
      <vt:lpstr>判定テーブル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白濱 鳴海</dc:creator>
  <cp:lastModifiedBy>lpgc16</cp:lastModifiedBy>
  <cp:lastPrinted>2020-09-24T12:55:55Z</cp:lastPrinted>
  <dcterms:created xsi:type="dcterms:W3CDTF">2020-02-03T06:37:25Z</dcterms:created>
  <dcterms:modified xsi:type="dcterms:W3CDTF">2020-10-29T07:39:50Z</dcterms:modified>
</cp:coreProperties>
</file>